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 activeTab="2"/>
  </bookViews>
  <sheets>
    <sheet name="Приложение 1" sheetId="1" r:id="rId1"/>
    <sheet name="приложение3" sheetId="5" r:id="rId2"/>
    <sheet name="Приложение 2" sheetId="3" r:id="rId3"/>
  </sheets>
  <calcPr calcId="144525"/>
</workbook>
</file>

<file path=xl/calcChain.xml><?xml version="1.0" encoding="utf-8"?>
<calcChain xmlns="http://schemas.openxmlformats.org/spreadsheetml/2006/main">
  <c r="H36" i="3" l="1"/>
  <c r="H34" i="3"/>
  <c r="I34" i="3"/>
  <c r="E7" i="3" l="1"/>
  <c r="F7" i="3"/>
  <c r="G7" i="3"/>
  <c r="D37" i="3"/>
  <c r="E24" i="3"/>
  <c r="H30" i="3"/>
  <c r="I30" i="3"/>
  <c r="H31" i="3"/>
  <c r="I31" i="3"/>
  <c r="E28" i="3"/>
  <c r="D47" i="1" l="1"/>
  <c r="E47" i="1"/>
  <c r="C47" i="1"/>
  <c r="F48" i="1"/>
  <c r="G48" i="1"/>
  <c r="F49" i="1"/>
  <c r="G49" i="1"/>
  <c r="F46" i="1"/>
  <c r="G46" i="1"/>
  <c r="G47" i="1"/>
  <c r="F47" i="1" l="1"/>
  <c r="D30" i="1" l="1"/>
  <c r="E30" i="1"/>
  <c r="D15" i="1"/>
  <c r="E15" i="1"/>
  <c r="F30" i="1" l="1"/>
  <c r="G27" i="1"/>
  <c r="D65" i="1"/>
  <c r="E65" i="1"/>
  <c r="C65" i="1"/>
  <c r="D59" i="1"/>
  <c r="E59" i="1"/>
  <c r="C59" i="1"/>
  <c r="D62" i="1"/>
  <c r="E62" i="1"/>
  <c r="C62" i="1"/>
  <c r="C45" i="1" l="1"/>
  <c r="D45" i="1"/>
  <c r="E45" i="1"/>
  <c r="F45" i="1" l="1"/>
  <c r="G45" i="1"/>
  <c r="D7" i="3"/>
  <c r="I8" i="3" l="1"/>
  <c r="I9" i="3"/>
  <c r="I13" i="3"/>
  <c r="I15" i="3"/>
  <c r="I18" i="3"/>
  <c r="I21" i="3"/>
  <c r="I22" i="3"/>
  <c r="I25" i="3"/>
  <c r="I26" i="3"/>
  <c r="I27" i="3"/>
  <c r="I29" i="3"/>
  <c r="I33" i="3"/>
  <c r="I36" i="3"/>
  <c r="F28" i="3"/>
  <c r="F20" i="3"/>
  <c r="F35" i="3"/>
  <c r="F30" i="3"/>
  <c r="F32" i="3"/>
  <c r="F37" i="3" s="1"/>
  <c r="F24" i="3"/>
  <c r="F16" i="3"/>
  <c r="F14" i="3"/>
  <c r="D67" i="1" l="1"/>
  <c r="E67" i="1"/>
  <c r="F67" i="1"/>
  <c r="G67" i="1"/>
  <c r="C67" i="1"/>
  <c r="D21" i="1" l="1"/>
  <c r="D54" i="1"/>
  <c r="D53" i="1" s="1"/>
  <c r="D57" i="1"/>
  <c r="D56" i="1" s="1"/>
  <c r="D61" i="1"/>
  <c r="D52" i="1" l="1"/>
  <c r="D51" i="1" s="1"/>
  <c r="D43" i="1"/>
  <c r="D39" i="1"/>
  <c r="D40" i="1"/>
  <c r="D36" i="1"/>
  <c r="D34" i="1"/>
  <c r="D32" i="1"/>
  <c r="C30" i="1"/>
  <c r="D29" i="1" l="1"/>
  <c r="D28" i="1" s="1"/>
  <c r="D42" i="1"/>
  <c r="D38" i="1" s="1"/>
  <c r="D26" i="1"/>
  <c r="D25" i="1" s="1"/>
  <c r="D23" i="1"/>
  <c r="D20" i="1" s="1"/>
  <c r="D14" i="1"/>
  <c r="E14" i="1"/>
  <c r="D18" i="1"/>
  <c r="F11" i="1"/>
  <c r="F12" i="1"/>
  <c r="F13" i="1"/>
  <c r="F19" i="1"/>
  <c r="F22" i="1"/>
  <c r="F24" i="1"/>
  <c r="F31" i="1"/>
  <c r="F33" i="1"/>
  <c r="F37" i="1"/>
  <c r="F41" i="1"/>
  <c r="F44" i="1"/>
  <c r="F55" i="1"/>
  <c r="F58" i="1"/>
  <c r="F62" i="1"/>
  <c r="F63" i="1"/>
  <c r="F64" i="1"/>
  <c r="D10" i="1"/>
  <c r="D9" i="1" s="1"/>
  <c r="D17" i="1" l="1"/>
  <c r="D8" i="1" s="1"/>
  <c r="D69" i="1" l="1"/>
  <c r="G11" i="1" l="1"/>
  <c r="G12" i="1"/>
  <c r="G13" i="1"/>
  <c r="G16" i="1"/>
  <c r="G19" i="1"/>
  <c r="G22" i="1"/>
  <c r="G24" i="1"/>
  <c r="G31" i="1"/>
  <c r="G33" i="1"/>
  <c r="G37" i="1"/>
  <c r="G41" i="1"/>
  <c r="G44" i="1"/>
  <c r="G55" i="1"/>
  <c r="G58" i="1"/>
  <c r="G62" i="1"/>
  <c r="G63" i="1"/>
  <c r="G64" i="1"/>
  <c r="G32" i="3" l="1"/>
  <c r="E32" i="3"/>
  <c r="E37" i="3" s="1"/>
  <c r="I32" i="3" l="1"/>
  <c r="G37" i="3"/>
  <c r="H8" i="3"/>
  <c r="H9" i="3"/>
  <c r="H10" i="3"/>
  <c r="H13" i="3"/>
  <c r="H15" i="3"/>
  <c r="H17" i="3"/>
  <c r="H18" i="3"/>
  <c r="H19" i="3"/>
  <c r="H21" i="3"/>
  <c r="H22" i="3"/>
  <c r="H25" i="3"/>
  <c r="H26" i="3"/>
  <c r="H27" i="3"/>
  <c r="H29" i="3"/>
  <c r="H33" i="3"/>
  <c r="I7" i="3"/>
  <c r="H7" i="3" l="1"/>
  <c r="C15" i="1"/>
  <c r="G15" i="1" s="1"/>
  <c r="C21" i="1"/>
  <c r="E21" i="1"/>
  <c r="F21" i="1" s="1"/>
  <c r="C18" i="1"/>
  <c r="E18" i="1"/>
  <c r="F18" i="1" s="1"/>
  <c r="G21" i="1" l="1"/>
  <c r="G18" i="1"/>
  <c r="C14" i="1"/>
  <c r="G14" i="1" s="1"/>
  <c r="D20" i="3"/>
  <c r="G20" i="3"/>
  <c r="I20" i="3" s="1"/>
  <c r="E20" i="3"/>
  <c r="D32" i="3"/>
  <c r="H32" i="3"/>
  <c r="E61" i="1"/>
  <c r="C61" i="1"/>
  <c r="E40" i="1"/>
  <c r="C40" i="1"/>
  <c r="E39" i="1"/>
  <c r="C39" i="1"/>
  <c r="E34" i="1"/>
  <c r="C34" i="1"/>
  <c r="E26" i="1"/>
  <c r="C26" i="1"/>
  <c r="C25" i="1" s="1"/>
  <c r="G26" i="1" l="1"/>
  <c r="F39" i="1"/>
  <c r="G39" i="1"/>
  <c r="F61" i="1"/>
  <c r="G61" i="1"/>
  <c r="F40" i="1"/>
  <c r="G40" i="1"/>
  <c r="E25" i="1"/>
  <c r="G25" i="1" s="1"/>
  <c r="H20" i="3"/>
  <c r="E43" i="1"/>
  <c r="C43" i="1"/>
  <c r="E36" i="1"/>
  <c r="C36" i="1"/>
  <c r="F36" i="1" l="1"/>
  <c r="G36" i="1"/>
  <c r="F43" i="1"/>
  <c r="G43" i="1"/>
  <c r="E10" i="1"/>
  <c r="F10" i="1" s="1"/>
  <c r="C10" i="1"/>
  <c r="G10" i="1" l="1"/>
  <c r="C23" i="1"/>
  <c r="E32" i="1"/>
  <c r="C32" i="1"/>
  <c r="F32" i="1" l="1"/>
  <c r="G32" i="1"/>
  <c r="G30" i="1"/>
  <c r="E29" i="1"/>
  <c r="C29" i="1"/>
  <c r="C28" i="1" s="1"/>
  <c r="E57" i="1"/>
  <c r="C57" i="1"/>
  <c r="C56" i="1" s="1"/>
  <c r="E54" i="1"/>
  <c r="C54" i="1"/>
  <c r="C53" i="1" s="1"/>
  <c r="C52" i="1" l="1"/>
  <c r="C51" i="1" s="1"/>
  <c r="F29" i="1"/>
  <c r="G29" i="1"/>
  <c r="F54" i="1"/>
  <c r="G54" i="1"/>
  <c r="F57" i="1"/>
  <c r="G57" i="1"/>
  <c r="E56" i="1"/>
  <c r="E53" i="1"/>
  <c r="E28" i="1"/>
  <c r="E14" i="3"/>
  <c r="G14" i="3"/>
  <c r="I14" i="3" s="1"/>
  <c r="D14" i="3"/>
  <c r="E52" i="1" l="1"/>
  <c r="E51" i="1" s="1"/>
  <c r="F28" i="1"/>
  <c r="G28" i="1"/>
  <c r="F53" i="1"/>
  <c r="G53" i="1"/>
  <c r="F56" i="1"/>
  <c r="G56" i="1"/>
  <c r="H14" i="3"/>
  <c r="E42" i="1"/>
  <c r="F42" i="1" s="1"/>
  <c r="C42" i="1"/>
  <c r="C38" i="1" s="1"/>
  <c r="E23" i="1"/>
  <c r="F52" i="1" l="1"/>
  <c r="G52" i="1"/>
  <c r="F23" i="1"/>
  <c r="G23" i="1"/>
  <c r="G42" i="1"/>
  <c r="E38" i="1"/>
  <c r="G38" i="1" l="1"/>
  <c r="F38" i="1"/>
  <c r="F51" i="1"/>
  <c r="G51" i="1"/>
  <c r="E35" i="3"/>
  <c r="G35" i="3"/>
  <c r="I35" i="3" s="1"/>
  <c r="D35" i="3"/>
  <c r="E30" i="3"/>
  <c r="G30" i="3"/>
  <c r="D30" i="3"/>
  <c r="G28" i="3"/>
  <c r="I28" i="3" s="1"/>
  <c r="D28" i="3"/>
  <c r="G24" i="3"/>
  <c r="I24" i="3" s="1"/>
  <c r="D24" i="3"/>
  <c r="E16" i="3"/>
  <c r="G16" i="3"/>
  <c r="I16" i="3" s="1"/>
  <c r="D16" i="3"/>
  <c r="E9" i="1"/>
  <c r="C9" i="1"/>
  <c r="E20" i="1"/>
  <c r="F20" i="1" s="1"/>
  <c r="C20" i="1"/>
  <c r="C10" i="5" l="1"/>
  <c r="F9" i="1"/>
  <c r="G20" i="1"/>
  <c r="G9" i="1"/>
  <c r="H24" i="3"/>
  <c r="H16" i="3"/>
  <c r="H28" i="3"/>
  <c r="H35" i="3"/>
  <c r="C17" i="1"/>
  <c r="C8" i="1" s="1"/>
  <c r="E17" i="1"/>
  <c r="F17" i="1" s="1"/>
  <c r="E8" i="1" l="1"/>
  <c r="D10" i="5"/>
  <c r="I37" i="3"/>
  <c r="G17" i="1"/>
  <c r="C69" i="1"/>
  <c r="H37" i="3"/>
  <c r="F8" i="1" l="1"/>
  <c r="G8" i="1"/>
  <c r="E69" i="1"/>
  <c r="D9" i="5" s="1"/>
  <c r="D8" i="5" s="1"/>
  <c r="D11" i="5" s="1"/>
  <c r="C9" i="5"/>
  <c r="C8" i="5" s="1"/>
  <c r="C11" i="5" s="1"/>
  <c r="G69" i="1" l="1"/>
  <c r="F69" i="1"/>
</calcChain>
</file>

<file path=xl/sharedStrings.xml><?xml version="1.0" encoding="utf-8"?>
<sst xmlns="http://schemas.openxmlformats.org/spreadsheetml/2006/main" count="251" uniqueCount="210">
  <si>
    <t>(тыс. руб.)</t>
  </si>
  <si>
    <t>Код БК</t>
  </si>
  <si>
    <t>Наименование доходного источника</t>
  </si>
  <si>
    <t>Кассовое исполнение</t>
  </si>
  <si>
    <t>НАЛОГОВЫЕ И НЕНАЛОГОВЫЕ ДОХОДЫ</t>
  </si>
  <si>
    <t>НАЛОГИ НА ПРИБЫЛЬ, ДОХОДЫ</t>
  </si>
  <si>
    <t>000 10102000010000 110</t>
  </si>
  <si>
    <t>Налог на доходы физических лиц</t>
  </si>
  <si>
    <t>182 10102010010000 110</t>
  </si>
  <si>
    <t>000 10600000000000 000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</si>
  <si>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</si>
  <si>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</si>
  <si>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</si>
  <si>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</si>
  <si>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</si>
  <si>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</si>
  <si>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</si>
  <si>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</si>
  <si>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</si>
  <si>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</si>
  <si>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Уточненный план</t>
  </si>
  <si>
    <t>Приложение 1</t>
  </si>
  <si>
    <t>к решению Боровской</t>
  </si>
  <si>
    <t>поселковой Думы</t>
  </si>
  <si>
    <t>Доходы бюджета муниципального образования поселок Боровский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</si>
  <si>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</si>
  <si>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</si>
  <si>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компенсации затрат государства</t>
  </si>
  <si>
    <t>Прочие доходы от компенсации затрат государства</t>
  </si>
  <si>
    <t>Дотации бюджетам поселений на выравнивание бюджетной обеспеченности</t>
  </si>
  <si>
    <t xml:space="preserve">Субвенции бюджетам на осуществление первичного воинского учета на территориях, где отсутствуют военные комиссариаты 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</si>
  <si>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</si>
  <si>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Приложение 2</t>
  </si>
  <si>
    <t>Наименование</t>
  </si>
  <si>
    <t>Раз-дел</t>
  </si>
  <si>
    <t>Под-раз-дел</t>
  </si>
  <si>
    <t>2</t>
  </si>
  <si>
    <t>4</t>
  </si>
  <si>
    <t>6</t>
  </si>
  <si>
    <t>ОБЩЕГОСУДАРСТВЕННЫЕ ВОПРОСЫ</t>
  </si>
  <si>
    <t>01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</si>
  <si>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</si>
  <si>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</si>
  <si>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</si>
  <si>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</si>
  <si>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</si>
  <si>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</si>
  <si>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</si>
  <si>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</si>
  <si>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</si>
  <si>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</si>
  <si>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</si>
  <si>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</si>
  <si>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</si>
  <si>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</si>
  <si>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08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</si>
  <si>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</si>
  <si>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</si>
  <si>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</si>
  <si>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</si>
  <si>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</si>
  <si>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</si>
  <si>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</si>
  <si>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</si>
  <si>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</si>
  <si>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</si>
  <si>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</si>
  <si>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</si>
  <si>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</si>
  <si>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</si>
  <si>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</si>
  <si>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</si>
  <si>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Итого</t>
  </si>
  <si>
    <t>Мобилизационная и вневойсковая подготовка</t>
  </si>
  <si>
    <t>НАЦИОНАЛЬНАЯ ОБОРОНА</t>
  </si>
  <si>
    <t>Дорожное хозяйство (дорожные фонды)</t>
  </si>
  <si>
    <t>Расходы бюджета муниципального образования поселок Боровский по</t>
  </si>
  <si>
    <t>Обеспечение пожарной безопасности</t>
  </si>
  <si>
    <t>Код бюджетной классификации</t>
  </si>
  <si>
    <t xml:space="preserve">Наименование кода </t>
  </si>
  <si>
    <t>План</t>
  </si>
  <si>
    <t>Исполнено</t>
  </si>
  <si>
    <t>066 01 05 00 00 10 0000 000</t>
  </si>
  <si>
    <t>Изменение остатков средств на счетах по учету средств бюджета</t>
  </si>
  <si>
    <t>066 01 05 02 01 10 0000 510</t>
  </si>
  <si>
    <t>Увеличение прочих остатков денежных  средств бюджетов</t>
  </si>
  <si>
    <t>066 01 05 02 01 10 0000 610</t>
  </si>
  <si>
    <t>Уменьшение прочих  остатков денежных средств бюджетов</t>
  </si>
  <si>
    <t>ВСЕГО источников внутреннего финансирования</t>
  </si>
  <si>
    <t>Исполнение бюджета</t>
  </si>
  <si>
    <t>по источникам финансирования дефицита бюджета</t>
  </si>
  <si>
    <t>ШТРАФЫ, САНКЦИИ, ВОЗМЕЩЕНИЕ УЩЕРБА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</si>
  <si>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</si>
  <si>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</si>
  <si>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Исполнено </t>
  </si>
  <si>
    <t>(тыс.руб.)</t>
  </si>
  <si>
    <t>ДОХОДЫ БЮДЖЕТА  - ВСЕГО</t>
  </si>
  <si>
    <t xml:space="preserve"> Доходы, получаемые в виде
 арендной платы за земли после
 разграничения государственной
 собственности на землю, а также
 средства от продажи права на
 заключение договоров аренды
 указанных земельных участков (заисключением земельных участков
 бюджетных и автономных
 учреждений)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</si>
  <si>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</si>
  <si>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БЕЗВОЗМЕЗДНЫЕ ПОСТУПЛЕНИЯ </t>
  </si>
  <si>
    <t xml:space="preserve">  Доходы, получаемые в виде
 арендной платы, а также средства
 от продажи права на заключение
 договоров аренды за земли,
 находящиеся в собственности
 сельских поселений (за
 исключением земельных участков
 муниципальных бюджетных и
 автономных учреждений)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</si>
  <si>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</si>
  <si>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</si>
  <si>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</si>
  <si>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</si>
  <si>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000 1 06 06030 00 0000 110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</si>
  <si>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</si>
  <si>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</si>
  <si>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</si>
  <si>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</si>
  <si>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</si>
  <si>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</si>
  <si>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</si>
  <si>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Прочие доходы от компенсации затрат бюджетов сельских поселений</t>
  </si>
  <si>
    <t>Прочие межбюджетные трансферты, передаваемые бюджетам  сельских поселений</t>
  </si>
  <si>
    <t>000 1 00 00000 00 0000 000</t>
  </si>
  <si>
    <t>000 1 01 00000 00 0000 000</t>
  </si>
  <si>
    <t>182 1 01 02020 01 0000 110</t>
  </si>
  <si>
    <t>182 1 01 02030 01 0000 110</t>
  </si>
  <si>
    <t>000 1 06 01000 00 0000 110</t>
  </si>
  <si>
    <t>182 1 06 01030 10 0000 110</t>
  </si>
  <si>
    <t>000 1 06 06000 00 0000 110</t>
  </si>
  <si>
    <t>000 1 11 05000 00 0000 120</t>
  </si>
  <si>
    <t>000 1 11 00000 00 0000 000</t>
  </si>
  <si>
    <t>000 1 11 05020 00 0000 120</t>
  </si>
  <si>
    <t>066 1 11 05025 10 0000 120</t>
  </si>
  <si>
    <t>066 1 11 05070 00 0000 120</t>
  </si>
  <si>
    <t>066 1 11 05075 10 0000 120</t>
  </si>
  <si>
    <t>000 1 13 00000 00 0000 000</t>
  </si>
  <si>
    <t>000 1 13 02000 00 0000 130</t>
  </si>
  <si>
    <t>000 1 13 02900 00 0000 130</t>
  </si>
  <si>
    <t>066  1 13 02995 10 0000 130</t>
  </si>
  <si>
    <t>000 1 16 00000 00 0000 000</t>
  </si>
  <si>
    <t>000 2 00 00000 00 0000 000</t>
  </si>
  <si>
    <t>000 2 02 00000 00 0000 000</t>
  </si>
  <si>
    <t>ГОСУДАРСТВЕННАЯ ПОШЛИНА</t>
  </si>
  <si>
    <t>000 1 0800000000000 000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</si>
  <si>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</si>
  <si>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</si>
  <si>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000 1 08 07000 01 0000 110</t>
  </si>
  <si>
    <t>000 1 08 07175 01 0000 110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</si>
  <si>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</si>
  <si>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</si>
  <si>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</si>
  <si>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066 1 11 09045 10 0000 120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</si>
  <si>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</si>
  <si>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</si>
  <si>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000 1 13 02060 10 0000 130</t>
  </si>
  <si>
    <t>066 1 13 02065 10 0000 130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</si>
  <si>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</si>
  <si>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</si>
  <si>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Функционирование высшего должностного лица субъекта Российской Федерации и муниципального образования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</si>
  <si>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</si>
  <si>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</si>
  <si>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066 1 11 05300 00 0000 120</t>
  </si>
  <si>
    <t>066 1 11 05320 00 0000 120</t>
  </si>
  <si>
    <t>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</si>
  <si>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</si>
  <si>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066 1 13 01000 00 0000 130</t>
  </si>
  <si>
    <t>066 1 13 01995 10 0000 130</t>
  </si>
  <si>
    <t>Прочие доходы от оказания платных услуг (работ)</t>
  </si>
  <si>
    <t>066 1 13 01990 00 0000 130</t>
  </si>
  <si>
    <t>Общеэкономические вопросы</t>
  </si>
  <si>
    <t>Утвержденный план</t>
  </si>
  <si>
    <t xml:space="preserve">Уточненный план </t>
  </si>
  <si>
    <t>НАЛОГИ НА СОВОКУПНЫЙ ДОХОД</t>
  </si>
  <si>
    <t>Единый сельскохозяйственный налог</t>
  </si>
  <si>
    <t xml:space="preserve">000 1 05 00000 00 0000 000
</t>
  </si>
  <si>
    <t xml:space="preserve">182 1 05 03000 01 0000 110
</t>
  </si>
  <si>
    <t xml:space="preserve">182 1 05 03010 01 0000 110
</t>
  </si>
  <si>
    <t>Резервные фонды</t>
  </si>
  <si>
    <t>Приложение 3</t>
  </si>
  <si>
    <t>Социальное обеспечение населения</t>
  </si>
  <si>
    <t>% исполнения квартал</t>
  </si>
  <si>
    <t>% исполнения год</t>
  </si>
  <si>
    <t>000 2 0201001 00 0000 150</t>
  </si>
  <si>
    <t>000 2 02 01000 00 0000 150</t>
  </si>
  <si>
    <t xml:space="preserve">066 2 02 35118 10 0000 150 </t>
  </si>
  <si>
    <t>000 2 02 03000 00 0000 150</t>
  </si>
  <si>
    <t>000 2 02 03010 00 0000 150</t>
  </si>
  <si>
    <t>000 2 02 04000 00 0000 150</t>
  </si>
  <si>
    <t>000 2 02 04014 00 0000.150</t>
  </si>
  <si>
    <t>066 2 02 04014 10 0000 150</t>
  </si>
  <si>
    <t>066 2 02 49999 10 0000 150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</si>
  <si>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</si>
  <si>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</si>
  <si>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066 2 18 00000 00 0000 000</t>
  </si>
  <si>
    <t>066 2 18 60010 10 0000 150</t>
  </si>
  <si>
    <t>8</t>
  </si>
  <si>
    <t>Обеспечение проведение выборов и референдумов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</si>
  <si>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</si>
  <si>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066 1 16 02020 02 0000 140</t>
  </si>
  <si>
    <t>066 1 16 07090 10 0000 140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</si>
  <si>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</si>
  <si>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066 2 02 16001 10 0000 150
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</si>
  <si>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</si>
  <si>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обеспечение комплексного развития сельских территорий</t>
  </si>
  <si>
    <t>000 2 02 20000 00 0000 150</t>
  </si>
  <si>
    <t>066 2 02 25576 10 0000 150</t>
  </si>
  <si>
    <t>ПРОЧИЕ БЕЗВОЗМЕЗДНЫЕ ПОСТУПЛЕНИЯ</t>
  </si>
  <si>
    <t>Прочие безвозмездные поступления в бюджеты сельских поселений</t>
  </si>
  <si>
    <t>2 07 00000 00 0000 150</t>
  </si>
  <si>
    <t>2 07 05030 10 0000 150</t>
  </si>
  <si>
    <t>по кодам классификации доходов бюджетов за    1 полугодие  2020 года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</si>
  <si>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</si>
  <si>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066 1 16 10032 10 0000 140</t>
  </si>
  <si>
    <t>План 1 полугодие</t>
  </si>
  <si>
    <t>разделам и подразделам классификации расходов бюджетов за 1 полугодие 2020 года</t>
  </si>
  <si>
    <t>План 1 пг</t>
  </si>
  <si>
    <t>муниципального образования поселок Боровский за 1 полугодие 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</si>
</sst>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&quot;г.&quot;"/>
    <numFmt numFmtId="165" formatCode="?"/>
    <numFmt numFmtId="167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raditional Arabic"/>
      <family val="1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Fill="1" applyAlignment="1" applyProtection="1">
      <alignment horizontal="right"/>
    </xf>
    <xf numFmtId="0" fontId="3" fillId="2" borderId="1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centerContinuous" wrapText="1"/>
    </xf>
    <xf numFmtId="0" fontId="3" fillId="0" borderId="1" xfId="1" applyFont="1" applyFill="1" applyBorder="1" applyAlignment="1" applyProtection="1">
      <alignment vertical="top" wrapText="1"/>
    </xf>
    <xf numFmtId="49" fontId="3" fillId="0" borderId="1" xfId="1" applyNumberFormat="1" applyFont="1" applyFill="1" applyBorder="1" applyAlignment="1" applyProtection="1">
      <alignment vertical="top" wrapText="1"/>
    </xf>
    <xf numFmtId="49" fontId="3" fillId="0" borderId="1" xfId="1" applyNumberFormat="1" applyFont="1" applyFill="1" applyBorder="1" applyAlignment="1" applyProtection="1">
      <alignment vertical="top"/>
    </xf>
    <xf numFmtId="0" fontId="2" fillId="0" borderId="1" xfId="1" applyFont="1" applyFill="1" applyBorder="1" applyAlignment="1">
      <alignment vertical="top" wrapText="1"/>
    </xf>
    <xf numFmtId="49" fontId="2" fillId="0" borderId="1" xfId="1" applyNumberFormat="1" applyFont="1" applyFill="1" applyBorder="1" applyAlignment="1" applyProtection="1">
      <alignment vertical="top"/>
    </xf>
    <xf numFmtId="3" fontId="2" fillId="0" borderId="1" xfId="1" applyNumberFormat="1" applyFont="1" applyFill="1" applyBorder="1" applyAlignment="1" applyProtection="1">
      <alignment vertical="top"/>
    </xf>
    <xf numFmtId="0" fontId="3" fillId="0" borderId="1" xfId="1" applyFont="1" applyFill="1" applyBorder="1" applyAlignment="1">
      <alignment vertical="top" wrapText="1"/>
    </xf>
    <xf numFmtId="3" fontId="3" fillId="0" borderId="1" xfId="1" applyNumberFormat="1" applyFont="1" applyFill="1" applyBorder="1" applyAlignment="1" applyProtection="1">
      <alignment vertical="top"/>
    </xf>
    <xf numFmtId="0" fontId="2" fillId="2" borderId="1" xfId="1" applyFont="1" applyFill="1" applyBorder="1" applyAlignment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3" fillId="0" borderId="1" xfId="1" applyFont="1" applyFill="1" applyBorder="1" applyAlignment="1" applyProtection="1">
      <alignment horizontal="center" vertical="top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3" fontId="0" fillId="0" borderId="0" xfId="0" applyNumberFormat="1"/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4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49" fontId="2" fillId="0" borderId="1" xfId="1" applyNumberFormat="1" applyFont="1" applyBorder="1" applyAlignment="1">
      <alignment vertical="top"/>
    </xf>
    <xf numFmtId="49" fontId="2" fillId="0" borderId="1" xfId="1" applyNumberFormat="1" applyFont="1" applyBorder="1" applyAlignment="1">
      <alignment vertical="top" wrapText="1"/>
    </xf>
    <xf numFmtId="3" fontId="2" fillId="0" borderId="1" xfId="1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vertical="top"/>
    </xf>
    <xf numFmtId="49" fontId="3" fillId="0" borderId="1" xfId="1" applyNumberFormat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165" fontId="3" fillId="0" borderId="1" xfId="1" applyNumberFormat="1" applyFont="1" applyBorder="1" applyAlignment="1">
      <alignment vertical="top" wrapText="1"/>
    </xf>
    <xf numFmtId="0" fontId="3" fillId="0" borderId="1" xfId="1" applyFont="1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8" fillId="0" borderId="0" xfId="0" applyFont="1"/>
    <xf numFmtId="49" fontId="3" fillId="4" borderId="1" xfId="1" applyNumberFormat="1" applyFont="1" applyFill="1" applyBorder="1" applyAlignment="1">
      <alignment vertical="top"/>
    </xf>
    <xf numFmtId="49" fontId="2" fillId="4" borderId="1" xfId="1" applyNumberFormat="1" applyFont="1" applyFill="1" applyBorder="1" applyAlignment="1">
      <alignment vertical="top"/>
    </xf>
    <xf numFmtId="165" fontId="3" fillId="4" borderId="1" xfId="1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top"/>
    </xf>
    <xf numFmtId="1" fontId="3" fillId="4" borderId="1" xfId="0" applyNumberFormat="1" applyFont="1" applyFill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Fill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1" fontId="5" fillId="0" borderId="1" xfId="0" applyNumberFormat="1" applyFont="1" applyBorder="1" applyAlignment="1">
      <alignment vertical="top"/>
    </xf>
    <xf numFmtId="1" fontId="6" fillId="0" borderId="1" xfId="0" applyNumberFormat="1" applyFont="1" applyBorder="1" applyAlignment="1">
      <alignment vertical="top"/>
    </xf>
    <xf numFmtId="0" fontId="3" fillId="0" borderId="1" xfId="1" applyNumberFormat="1" applyFont="1" applyBorder="1" applyAlignment="1">
      <alignment vertical="top" wrapText="1"/>
    </xf>
    <xf numFmtId="0" fontId="0" fillId="0" borderId="0" xfId="0" applyFont="1"/>
    <xf numFmtId="3" fontId="2" fillId="4" borderId="1" xfId="1" applyNumberFormat="1" applyFont="1" applyFill="1" applyBorder="1" applyAlignment="1" applyProtection="1">
      <alignment vertical="top"/>
    </xf>
    <xf numFmtId="3" fontId="3" fillId="4" borderId="1" xfId="1" applyNumberFormat="1" applyFont="1" applyFill="1" applyBorder="1" applyAlignment="1" applyProtection="1">
      <alignment vertical="top"/>
    </xf>
    <xf numFmtId="0" fontId="2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10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vertical="top"/>
    </xf>
    <xf numFmtId="0" fontId="9" fillId="0" borderId="0" xfId="1" applyFont="1" applyBorder="1" applyAlignment="1">
      <alignment horizontal="center"/>
    </xf>
    <xf numFmtId="0" fontId="6" fillId="0" borderId="1" xfId="0" applyFont="1" applyBorder="1" applyAlignment="1">
      <alignment vertical="top"/>
    </xf>
    <xf numFmtId="167" fontId="3" fillId="0" borderId="1" xfId="1" applyNumberFormat="1" applyFont="1" applyBorder="1" applyAlignment="1">
      <alignment vertical="top"/>
    </xf>
    <xf numFmtId="167" fontId="3" fillId="0" borderId="1" xfId="1" applyNumberFormat="1" applyFont="1" applyBorder="1" applyAlignment="1">
      <alignment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vertical="top"/>
    </xf>
    <xf numFmtId="49" fontId="3" fillId="0" borderId="1" xfId="0" applyNumberFormat="1" applyFont="1" applyBorder="1" applyAlignment="1" applyProtection="1">
      <alignment vertical="top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2" fillId="0" borderId="4" xfId="0" applyFont="1" applyBorder="1"/>
    <xf numFmtId="0" fontId="9" fillId="0" borderId="0" xfId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49" fontId="9" fillId="0" borderId="0" xfId="1" applyNumberFormat="1" applyFont="1" applyFill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opLeftCell="A64" zoomScale="66" zoomScaleNormal="66" workbookViewId="0">
      <selection activeCell="C11" sqref="C11"/>
    </sheetView>
  </sheetViews>
  <sheetFormatPr defaultRowHeight="15" x14ac:dyDescent="0.25"/>
  <cols>
    <col min="1" max="1" width="32" customWidth="1"/>
    <col min="2" max="2" width="33.140625" customWidth="1"/>
    <col min="3" max="3" width="10.5703125" customWidth="1"/>
    <col min="4" max="4" width="10.28515625" customWidth="1"/>
    <col min="5" max="5" width="8.42578125" customWidth="1"/>
    <col min="6" max="6" width="9.7109375" customWidth="1"/>
    <col min="7" max="7" width="8.85546875" customWidth="1"/>
  </cols>
  <sheetData>
    <row r="1" spans="1:7" x14ac:dyDescent="0.25">
      <c r="E1" t="s">
        <v>21</v>
      </c>
    </row>
    <row r="2" spans="1:7" hidden="1" x14ac:dyDescent="0.25">
      <c r="C2" t="s">
        <v>22</v>
      </c>
    </row>
    <row r="3" spans="1:7" hidden="1" x14ac:dyDescent="0.25">
      <c r="C3" t="s">
        <v>23</v>
      </c>
    </row>
    <row r="4" spans="1:7" ht="16.5" x14ac:dyDescent="0.25">
      <c r="A4" s="78" t="s">
        <v>24</v>
      </c>
      <c r="B4" s="78"/>
      <c r="C4" s="78"/>
      <c r="D4" s="78"/>
      <c r="E4" s="78"/>
      <c r="F4" s="66"/>
    </row>
    <row r="5" spans="1:7" ht="16.5" x14ac:dyDescent="0.25">
      <c r="A5" s="60"/>
      <c r="B5" s="61" t="s">
        <v>203</v>
      </c>
      <c r="C5" s="61"/>
      <c r="D5" s="66"/>
      <c r="E5" s="62"/>
      <c r="F5" s="62"/>
    </row>
    <row r="6" spans="1:7" ht="26.25" customHeight="1" x14ac:dyDescent="0.25">
      <c r="A6" s="1"/>
      <c r="B6" s="1"/>
      <c r="C6" s="1"/>
      <c r="D6" s="1"/>
      <c r="E6" s="2" t="s">
        <v>0</v>
      </c>
      <c r="F6" s="2"/>
    </row>
    <row r="7" spans="1:7" ht="94.5" customHeight="1" x14ac:dyDescent="0.25">
      <c r="A7" s="47" t="s">
        <v>1</v>
      </c>
      <c r="B7" s="47" t="s">
        <v>2</v>
      </c>
      <c r="C7" s="47" t="s">
        <v>20</v>
      </c>
      <c r="D7" s="47" t="s">
        <v>206</v>
      </c>
      <c r="E7" s="48" t="s">
        <v>3</v>
      </c>
      <c r="F7" s="48" t="s">
        <v>173</v>
      </c>
      <c r="G7" s="48" t="s">
        <v>174</v>
      </c>
    </row>
    <row r="8" spans="1:7" ht="55.5" customHeight="1" x14ac:dyDescent="0.25">
      <c r="A8" s="30" t="s">
        <v>115</v>
      </c>
      <c r="B8" s="31" t="s">
        <v>4</v>
      </c>
      <c r="C8" s="32">
        <f>C9+C14+C17+C25+C28+C38+C47</f>
        <v>28403.100000000002</v>
      </c>
      <c r="D8" s="32">
        <f t="shared" ref="D8:E8" si="0">D9+D14+D17+D25+D28+D38+D47</f>
        <v>11226.6</v>
      </c>
      <c r="E8" s="32">
        <f t="shared" si="0"/>
        <v>13067.6</v>
      </c>
      <c r="F8" s="32">
        <f t="shared" ref="F8" si="1">E8/D8*100</f>
        <v>116.39855343559047</v>
      </c>
      <c r="G8" s="53">
        <f t="shared" ref="G8" si="2">E8/C8*100</f>
        <v>46.007654094095365</v>
      </c>
    </row>
    <row r="9" spans="1:7" s="40" customFormat="1" ht="32.25" customHeight="1" x14ac:dyDescent="0.25">
      <c r="A9" s="30" t="s">
        <v>116</v>
      </c>
      <c r="B9" s="31" t="s">
        <v>5</v>
      </c>
      <c r="C9" s="32">
        <f>C10</f>
        <v>5033.2</v>
      </c>
      <c r="D9" s="32">
        <f>D10</f>
        <v>2297</v>
      </c>
      <c r="E9" s="32">
        <f>E10</f>
        <v>2521</v>
      </c>
      <c r="F9" s="32">
        <f t="shared" ref="F9:F61" si="3">E9/D9*100</f>
        <v>109.75185023944276</v>
      </c>
      <c r="G9" s="53">
        <f t="shared" ref="G9:G61" si="4">E9/C9*100</f>
        <v>50.087419534292302</v>
      </c>
    </row>
    <row r="10" spans="1:7" ht="32.25" customHeight="1" x14ac:dyDescent="0.25">
      <c r="A10" s="33" t="s">
        <v>6</v>
      </c>
      <c r="B10" s="34" t="s">
        <v>7</v>
      </c>
      <c r="C10" s="35">
        <f>C11+C12+C13</f>
        <v>5033.2</v>
      </c>
      <c r="D10" s="35">
        <f>D11+D12+D13</f>
        <v>2297</v>
      </c>
      <c r="E10" s="35">
        <f>E11+E12+E13</f>
        <v>2521</v>
      </c>
      <c r="F10" s="32">
        <f t="shared" si="3"/>
        <v>109.75185023944276</v>
      </c>
      <c r="G10" s="52">
        <f t="shared" si="4"/>
        <v>50.087419534292302</v>
      </c>
    </row>
    <row r="11" spans="1:7" ht="144.75" customHeight="1" x14ac:dyDescent="0.25">
      <c r="A11" s="33" t="s">
        <v>8</v>
      </c>
      <c r="B11" s="54" t="s">
        <v>101</v>
      </c>
      <c r="C11" s="35">
        <v>4928.2</v>
      </c>
      <c r="D11" s="35">
        <v>2250</v>
      </c>
      <c r="E11" s="36">
        <v>2482</v>
      </c>
      <c r="F11" s="32">
        <f t="shared" si="3"/>
        <v>110.31111111111112</v>
      </c>
      <c r="G11" s="52">
        <f t="shared" si="4"/>
        <v>50.363215778580418</v>
      </c>
    </row>
    <row r="12" spans="1:7" ht="247.5" customHeight="1" x14ac:dyDescent="0.25">
      <c r="A12" s="33" t="s">
        <v>117</v>
      </c>
      <c r="B12" s="37" t="s">
        <v>102</v>
      </c>
      <c r="C12" s="35">
        <v>50</v>
      </c>
      <c r="D12" s="35">
        <v>25</v>
      </c>
      <c r="E12" s="36">
        <v>12</v>
      </c>
      <c r="F12" s="32">
        <f t="shared" si="3"/>
        <v>48</v>
      </c>
      <c r="G12" s="52">
        <f t="shared" si="4"/>
        <v>24</v>
      </c>
    </row>
    <row r="13" spans="1:7" ht="101.25" customHeight="1" x14ac:dyDescent="0.25">
      <c r="A13" s="33" t="s">
        <v>118</v>
      </c>
      <c r="B13" s="34" t="s">
        <v>25</v>
      </c>
      <c r="C13" s="35">
        <v>55</v>
      </c>
      <c r="D13" s="35">
        <v>22</v>
      </c>
      <c r="E13" s="36">
        <v>27</v>
      </c>
      <c r="F13" s="32">
        <f t="shared" si="3"/>
        <v>122.72727272727273</v>
      </c>
      <c r="G13" s="52">
        <f t="shared" si="4"/>
        <v>49.090909090909093</v>
      </c>
    </row>
    <row r="14" spans="1:7" s="40" customFormat="1" ht="34.5" customHeight="1" x14ac:dyDescent="0.25">
      <c r="A14" s="31" t="s">
        <v>167</v>
      </c>
      <c r="B14" s="31" t="s">
        <v>165</v>
      </c>
      <c r="C14" s="32">
        <f>C15</f>
        <v>2</v>
      </c>
      <c r="D14" s="32">
        <f t="shared" ref="D14:E15" si="5">D15</f>
        <v>2</v>
      </c>
      <c r="E14" s="32">
        <f t="shared" si="5"/>
        <v>0.2</v>
      </c>
      <c r="F14" s="32"/>
      <c r="G14" s="53">
        <f t="shared" si="4"/>
        <v>10</v>
      </c>
    </row>
    <row r="15" spans="1:7" ht="39" customHeight="1" x14ac:dyDescent="0.25">
      <c r="A15" s="34" t="s">
        <v>168</v>
      </c>
      <c r="B15" s="34" t="s">
        <v>166</v>
      </c>
      <c r="C15" s="69">
        <f>C16</f>
        <v>2</v>
      </c>
      <c r="D15" s="69">
        <f t="shared" si="5"/>
        <v>2</v>
      </c>
      <c r="E15" s="69">
        <f t="shared" si="5"/>
        <v>0.2</v>
      </c>
      <c r="F15" s="32"/>
      <c r="G15" s="53">
        <f t="shared" si="4"/>
        <v>10</v>
      </c>
    </row>
    <row r="16" spans="1:7" ht="37.5" customHeight="1" x14ac:dyDescent="0.25">
      <c r="A16" s="34" t="s">
        <v>169</v>
      </c>
      <c r="B16" s="34" t="s">
        <v>166</v>
      </c>
      <c r="C16" s="35">
        <v>2</v>
      </c>
      <c r="D16" s="35">
        <v>2</v>
      </c>
      <c r="E16" s="68">
        <v>0.2</v>
      </c>
      <c r="F16" s="32"/>
      <c r="G16" s="53">
        <f t="shared" si="4"/>
        <v>10</v>
      </c>
    </row>
    <row r="17" spans="1:7" s="40" customFormat="1" ht="15.75" x14ac:dyDescent="0.25">
      <c r="A17" s="30" t="s">
        <v>9</v>
      </c>
      <c r="B17" s="31" t="s">
        <v>10</v>
      </c>
      <c r="C17" s="32">
        <f>C18+C20</f>
        <v>20184.7</v>
      </c>
      <c r="D17" s="32">
        <f>D18+D20</f>
        <v>7492</v>
      </c>
      <c r="E17" s="32">
        <f>E18+E20</f>
        <v>8637</v>
      </c>
      <c r="F17" s="32">
        <f t="shared" si="3"/>
        <v>115.28296849973304</v>
      </c>
      <c r="G17" s="53">
        <f t="shared" si="4"/>
        <v>42.789835865779523</v>
      </c>
    </row>
    <row r="18" spans="1:7" ht="31.5" x14ac:dyDescent="0.25">
      <c r="A18" s="33" t="s">
        <v>119</v>
      </c>
      <c r="B18" s="34" t="s">
        <v>11</v>
      </c>
      <c r="C18" s="35">
        <f>C19</f>
        <v>2400</v>
      </c>
      <c r="D18" s="35">
        <f>D19</f>
        <v>369</v>
      </c>
      <c r="E18" s="35">
        <f>E19</f>
        <v>238</v>
      </c>
      <c r="F18" s="32">
        <f t="shared" si="3"/>
        <v>64.498644986449861</v>
      </c>
      <c r="G18" s="53">
        <f t="shared" si="4"/>
        <v>9.9166666666666661</v>
      </c>
    </row>
    <row r="19" spans="1:7" ht="98.25" customHeight="1" x14ac:dyDescent="0.25">
      <c r="A19" s="33" t="s">
        <v>120</v>
      </c>
      <c r="B19" s="34" t="s">
        <v>103</v>
      </c>
      <c r="C19" s="35">
        <v>2400</v>
      </c>
      <c r="D19" s="35">
        <v>369</v>
      </c>
      <c r="E19" s="36">
        <v>238</v>
      </c>
      <c r="F19" s="32">
        <f t="shared" si="3"/>
        <v>64.498644986449861</v>
      </c>
      <c r="G19" s="53">
        <f t="shared" si="4"/>
        <v>9.9166666666666661</v>
      </c>
    </row>
    <row r="20" spans="1:7" ht="15.75" x14ac:dyDescent="0.25">
      <c r="A20" s="33" t="s">
        <v>121</v>
      </c>
      <c r="B20" s="34" t="s">
        <v>12</v>
      </c>
      <c r="C20" s="35">
        <f>C21+C23</f>
        <v>17784.7</v>
      </c>
      <c r="D20" s="35">
        <f>D21+D23</f>
        <v>7123</v>
      </c>
      <c r="E20" s="35">
        <f>E21+E23</f>
        <v>8399</v>
      </c>
      <c r="F20" s="32">
        <f t="shared" si="3"/>
        <v>117.91380036501474</v>
      </c>
      <c r="G20" s="53">
        <f t="shared" si="4"/>
        <v>47.22598638155268</v>
      </c>
    </row>
    <row r="21" spans="1:7" ht="25.5" customHeight="1" x14ac:dyDescent="0.25">
      <c r="A21" s="33" t="s">
        <v>105</v>
      </c>
      <c r="B21" s="34" t="s">
        <v>104</v>
      </c>
      <c r="C21" s="35">
        <f>C22</f>
        <v>11000</v>
      </c>
      <c r="D21" s="35">
        <f>D22</f>
        <v>6025</v>
      </c>
      <c r="E21" s="35">
        <f>E22</f>
        <v>7655</v>
      </c>
      <c r="F21" s="32">
        <f t="shared" si="3"/>
        <v>127.05394190871368</v>
      </c>
      <c r="G21" s="53">
        <f t="shared" si="4"/>
        <v>69.590909090909093</v>
      </c>
    </row>
    <row r="22" spans="1:7" ht="72" customHeight="1" x14ac:dyDescent="0.25">
      <c r="A22" s="33" t="s">
        <v>106</v>
      </c>
      <c r="B22" s="34" t="s">
        <v>107</v>
      </c>
      <c r="C22" s="35">
        <v>11000</v>
      </c>
      <c r="D22" s="35">
        <v>6025</v>
      </c>
      <c r="E22" s="36">
        <v>7655</v>
      </c>
      <c r="F22" s="32">
        <f t="shared" si="3"/>
        <v>127.05394190871368</v>
      </c>
      <c r="G22" s="53">
        <f t="shared" si="4"/>
        <v>69.590909090909093</v>
      </c>
    </row>
    <row r="23" spans="1:7" ht="36.75" customHeight="1" x14ac:dyDescent="0.25">
      <c r="A23" s="33" t="s">
        <v>108</v>
      </c>
      <c r="B23" s="34" t="s">
        <v>109</v>
      </c>
      <c r="C23" s="35">
        <f>C24</f>
        <v>6784.7</v>
      </c>
      <c r="D23" s="35">
        <f>D24</f>
        <v>1098</v>
      </c>
      <c r="E23" s="35">
        <f>E24</f>
        <v>744</v>
      </c>
      <c r="F23" s="32">
        <f t="shared" si="3"/>
        <v>67.759562841530055</v>
      </c>
      <c r="G23" s="53">
        <f t="shared" si="4"/>
        <v>10.965849632260822</v>
      </c>
    </row>
    <row r="24" spans="1:7" ht="74.25" customHeight="1" x14ac:dyDescent="0.25">
      <c r="A24" s="33" t="s">
        <v>110</v>
      </c>
      <c r="B24" s="34" t="s">
        <v>111</v>
      </c>
      <c r="C24" s="35">
        <v>6784.7</v>
      </c>
      <c r="D24" s="35">
        <v>1098</v>
      </c>
      <c r="E24" s="36">
        <v>744</v>
      </c>
      <c r="F24" s="32">
        <f t="shared" si="3"/>
        <v>67.759562841530055</v>
      </c>
      <c r="G24" s="53">
        <f t="shared" si="4"/>
        <v>10.965849632260822</v>
      </c>
    </row>
    <row r="25" spans="1:7" ht="41.25" customHeight="1" x14ac:dyDescent="0.25">
      <c r="A25" s="70" t="s">
        <v>136</v>
      </c>
      <c r="B25" s="70" t="s">
        <v>135</v>
      </c>
      <c r="C25" s="32">
        <f t="shared" ref="C25:E26" si="6">C26</f>
        <v>3.2</v>
      </c>
      <c r="D25" s="32">
        <f t="shared" si="6"/>
        <v>1.6</v>
      </c>
      <c r="E25" s="32">
        <f t="shared" si="6"/>
        <v>3.2</v>
      </c>
      <c r="F25" s="32"/>
      <c r="G25" s="53">
        <f t="shared" ref="G25:G27" si="7">E25/C25*100</f>
        <v>100</v>
      </c>
    </row>
    <row r="26" spans="1:7" ht="96" customHeight="1" x14ac:dyDescent="0.25">
      <c r="A26" s="49" t="s">
        <v>139</v>
      </c>
      <c r="B26" s="49" t="s">
        <v>137</v>
      </c>
      <c r="C26" s="35">
        <f t="shared" si="6"/>
        <v>3.2</v>
      </c>
      <c r="D26" s="35">
        <f t="shared" si="6"/>
        <v>1.6</v>
      </c>
      <c r="E26" s="35">
        <f t="shared" si="6"/>
        <v>3.2</v>
      </c>
      <c r="F26" s="32"/>
      <c r="G26" s="53">
        <f t="shared" si="7"/>
        <v>100</v>
      </c>
    </row>
    <row r="27" spans="1:7" ht="174" customHeight="1" x14ac:dyDescent="0.25">
      <c r="A27" s="50" t="s">
        <v>140</v>
      </c>
      <c r="B27" s="51" t="s">
        <v>138</v>
      </c>
      <c r="C27" s="35">
        <v>3.2</v>
      </c>
      <c r="D27" s="35">
        <v>1.6</v>
      </c>
      <c r="E27" s="36">
        <v>3.2</v>
      </c>
      <c r="F27" s="32"/>
      <c r="G27" s="53">
        <f t="shared" si="7"/>
        <v>100</v>
      </c>
    </row>
    <row r="28" spans="1:7" s="40" customFormat="1" ht="125.25" customHeight="1" x14ac:dyDescent="0.25">
      <c r="A28" s="30" t="s">
        <v>123</v>
      </c>
      <c r="B28" s="31" t="s">
        <v>13</v>
      </c>
      <c r="C28" s="32">
        <f>C29+C36+C34</f>
        <v>2824</v>
      </c>
      <c r="D28" s="32">
        <f>D29+D36+D34</f>
        <v>1248</v>
      </c>
      <c r="E28" s="32">
        <f>E29+E36+E34</f>
        <v>1230.8000000000002</v>
      </c>
      <c r="F28" s="32">
        <f t="shared" si="3"/>
        <v>98.62179487179489</v>
      </c>
      <c r="G28" s="53">
        <f t="shared" si="4"/>
        <v>43.583569405099155</v>
      </c>
    </row>
    <row r="29" spans="1:7" ht="287.25" customHeight="1" x14ac:dyDescent="0.25">
      <c r="A29" s="33" t="s">
        <v>122</v>
      </c>
      <c r="B29" s="37" t="s">
        <v>26</v>
      </c>
      <c r="C29" s="35">
        <f>C30+C32</f>
        <v>2464</v>
      </c>
      <c r="D29" s="35">
        <f>D30+D32</f>
        <v>1074</v>
      </c>
      <c r="E29" s="35">
        <f>E30+E32</f>
        <v>1054.7</v>
      </c>
      <c r="F29" s="32">
        <f t="shared" si="3"/>
        <v>98.202979515828687</v>
      </c>
      <c r="G29" s="53">
        <f t="shared" si="4"/>
        <v>42.804383116883123</v>
      </c>
    </row>
    <row r="30" spans="1:7" ht="144.75" customHeight="1" x14ac:dyDescent="0.25">
      <c r="A30" s="41" t="s">
        <v>124</v>
      </c>
      <c r="B30" s="37" t="s">
        <v>97</v>
      </c>
      <c r="C30" s="35">
        <f>C31</f>
        <v>77</v>
      </c>
      <c r="D30" s="35">
        <f t="shared" ref="D30:E30" si="8">D31</f>
        <v>44</v>
      </c>
      <c r="E30" s="35">
        <f t="shared" si="8"/>
        <v>49.5</v>
      </c>
      <c r="F30" s="32">
        <f t="shared" si="3"/>
        <v>112.5</v>
      </c>
      <c r="G30" s="53">
        <f t="shared" si="4"/>
        <v>64.285714285714292</v>
      </c>
    </row>
    <row r="31" spans="1:7" ht="151.5" customHeight="1" x14ac:dyDescent="0.25">
      <c r="A31" s="41" t="s">
        <v>125</v>
      </c>
      <c r="B31" s="43" t="s">
        <v>100</v>
      </c>
      <c r="C31" s="35">
        <v>77</v>
      </c>
      <c r="D31" s="35">
        <v>44</v>
      </c>
      <c r="E31" s="35">
        <v>49.5</v>
      </c>
      <c r="F31" s="32">
        <f t="shared" si="3"/>
        <v>112.5</v>
      </c>
      <c r="G31" s="53">
        <f t="shared" si="4"/>
        <v>64.285714285714292</v>
      </c>
    </row>
    <row r="32" spans="1:7" ht="99" customHeight="1" x14ac:dyDescent="0.25">
      <c r="A32" s="33" t="s">
        <v>126</v>
      </c>
      <c r="B32" s="43" t="s">
        <v>98</v>
      </c>
      <c r="C32" s="35">
        <f>C33</f>
        <v>2387</v>
      </c>
      <c r="D32" s="35">
        <f>D33</f>
        <v>1030</v>
      </c>
      <c r="E32" s="35">
        <f>E33</f>
        <v>1005.2</v>
      </c>
      <c r="F32" s="32">
        <f t="shared" si="3"/>
        <v>97.592233009708735</v>
      </c>
      <c r="G32" s="53">
        <f t="shared" si="4"/>
        <v>42.111436950146633</v>
      </c>
    </row>
    <row r="33" spans="1:7" ht="90" customHeight="1" x14ac:dyDescent="0.25">
      <c r="A33" s="33" t="s">
        <v>127</v>
      </c>
      <c r="B33" s="34" t="s">
        <v>112</v>
      </c>
      <c r="C33" s="35">
        <v>2387</v>
      </c>
      <c r="D33" s="35">
        <v>1030</v>
      </c>
      <c r="E33" s="36">
        <v>1005.2</v>
      </c>
      <c r="F33" s="32">
        <f t="shared" si="3"/>
        <v>97.592233009708735</v>
      </c>
      <c r="G33" s="53">
        <f t="shared" si="4"/>
        <v>42.111436950146633</v>
      </c>
    </row>
    <row r="34" spans="1:7" ht="105" customHeight="1" x14ac:dyDescent="0.25">
      <c r="A34" s="71" t="s">
        <v>154</v>
      </c>
      <c r="B34" s="72" t="s">
        <v>152</v>
      </c>
      <c r="C34" s="35">
        <f>C35</f>
        <v>0</v>
      </c>
      <c r="D34" s="35">
        <f>D35</f>
        <v>0</v>
      </c>
      <c r="E34" s="69">
        <f>E35</f>
        <v>0.4</v>
      </c>
      <c r="F34" s="32"/>
      <c r="G34" s="53"/>
    </row>
    <row r="35" spans="1:7" ht="102.75" customHeight="1" x14ac:dyDescent="0.25">
      <c r="A35" s="71" t="s">
        <v>155</v>
      </c>
      <c r="B35" s="72" t="s">
        <v>153</v>
      </c>
      <c r="C35" s="35"/>
      <c r="D35" s="35"/>
      <c r="E35" s="68">
        <v>0.4</v>
      </c>
      <c r="F35" s="32"/>
      <c r="G35" s="53"/>
    </row>
    <row r="36" spans="1:7" ht="181.5" customHeight="1" x14ac:dyDescent="0.25">
      <c r="A36" s="50" t="s">
        <v>142</v>
      </c>
      <c r="B36" s="51" t="s">
        <v>141</v>
      </c>
      <c r="C36" s="35">
        <f>C37</f>
        <v>360</v>
      </c>
      <c r="D36" s="35">
        <f>D37</f>
        <v>174</v>
      </c>
      <c r="E36" s="35">
        <f>E37</f>
        <v>175.7</v>
      </c>
      <c r="F36" s="32">
        <f t="shared" si="3"/>
        <v>100.97701149425286</v>
      </c>
      <c r="G36" s="53">
        <f t="shared" si="4"/>
        <v>48.80555555555555</v>
      </c>
    </row>
    <row r="37" spans="1:7" ht="188.25" customHeight="1" x14ac:dyDescent="0.25">
      <c r="A37" s="50" t="s">
        <v>144</v>
      </c>
      <c r="B37" s="49" t="s">
        <v>143</v>
      </c>
      <c r="C37" s="35">
        <v>360</v>
      </c>
      <c r="D37" s="35">
        <v>174</v>
      </c>
      <c r="E37" s="36">
        <v>175.7</v>
      </c>
      <c r="F37" s="32">
        <f t="shared" si="3"/>
        <v>100.97701149425286</v>
      </c>
      <c r="G37" s="53">
        <f t="shared" si="4"/>
        <v>48.80555555555555</v>
      </c>
    </row>
    <row r="38" spans="1:7" s="40" customFormat="1" ht="72" customHeight="1" x14ac:dyDescent="0.25">
      <c r="A38" s="30" t="s">
        <v>128</v>
      </c>
      <c r="B38" s="31" t="s">
        <v>14</v>
      </c>
      <c r="C38" s="32">
        <f>C42+C39</f>
        <v>322</v>
      </c>
      <c r="D38" s="32">
        <f>D42+D39</f>
        <v>177</v>
      </c>
      <c r="E38" s="32">
        <f>E42+E39</f>
        <v>279.89999999999998</v>
      </c>
      <c r="F38" s="32">
        <f t="shared" si="3"/>
        <v>158.13559322033896</v>
      </c>
      <c r="G38" s="53">
        <f t="shared" si="4"/>
        <v>86.925465838509311</v>
      </c>
    </row>
    <row r="39" spans="1:7" s="55" customFormat="1" ht="33" customHeight="1" x14ac:dyDescent="0.25">
      <c r="A39" s="33" t="s">
        <v>158</v>
      </c>
      <c r="B39" s="34" t="s">
        <v>156</v>
      </c>
      <c r="C39" s="35">
        <f>C41</f>
        <v>42</v>
      </c>
      <c r="D39" s="35">
        <f>D41</f>
        <v>19</v>
      </c>
      <c r="E39" s="35">
        <f>E41</f>
        <v>12.5</v>
      </c>
      <c r="F39" s="32">
        <f t="shared" si="3"/>
        <v>65.789473684210535</v>
      </c>
      <c r="G39" s="53">
        <f t="shared" si="4"/>
        <v>29.761904761904763</v>
      </c>
    </row>
    <row r="40" spans="1:7" s="55" customFormat="1" ht="33" customHeight="1" x14ac:dyDescent="0.25">
      <c r="A40" s="33" t="s">
        <v>161</v>
      </c>
      <c r="B40" s="34" t="s">
        <v>160</v>
      </c>
      <c r="C40" s="35">
        <f>C41</f>
        <v>42</v>
      </c>
      <c r="D40" s="35">
        <f>D41</f>
        <v>19</v>
      </c>
      <c r="E40" s="35">
        <f>E41</f>
        <v>12.5</v>
      </c>
      <c r="F40" s="32">
        <f t="shared" si="3"/>
        <v>65.789473684210535</v>
      </c>
      <c r="G40" s="53">
        <f t="shared" si="4"/>
        <v>29.761904761904763</v>
      </c>
    </row>
    <row r="41" spans="1:7" s="55" customFormat="1" ht="69" customHeight="1" x14ac:dyDescent="0.25">
      <c r="A41" s="33" t="s">
        <v>159</v>
      </c>
      <c r="B41" s="34" t="s">
        <v>157</v>
      </c>
      <c r="C41" s="35">
        <v>42</v>
      </c>
      <c r="D41" s="35">
        <v>19</v>
      </c>
      <c r="E41" s="35">
        <v>12.5</v>
      </c>
      <c r="F41" s="32">
        <f t="shared" si="3"/>
        <v>65.789473684210535</v>
      </c>
      <c r="G41" s="53">
        <f t="shared" si="4"/>
        <v>29.761904761904763</v>
      </c>
    </row>
    <row r="42" spans="1:7" ht="31.5" customHeight="1" x14ac:dyDescent="0.25">
      <c r="A42" s="33" t="s">
        <v>129</v>
      </c>
      <c r="B42" s="34" t="s">
        <v>27</v>
      </c>
      <c r="C42" s="35">
        <f>C45+C43</f>
        <v>280</v>
      </c>
      <c r="D42" s="35">
        <f>D45+D43</f>
        <v>158</v>
      </c>
      <c r="E42" s="35">
        <f>E45+E43</f>
        <v>267.39999999999998</v>
      </c>
      <c r="F42" s="32">
        <f t="shared" si="3"/>
        <v>169.24050632911391</v>
      </c>
      <c r="G42" s="53">
        <f t="shared" si="4"/>
        <v>95.5</v>
      </c>
    </row>
    <row r="43" spans="1:7" ht="71.25" customHeight="1" x14ac:dyDescent="0.25">
      <c r="A43" s="50" t="s">
        <v>147</v>
      </c>
      <c r="B43" s="49" t="s">
        <v>145</v>
      </c>
      <c r="C43" s="35">
        <f>C44</f>
        <v>180</v>
      </c>
      <c r="D43" s="35">
        <f>D44</f>
        <v>108</v>
      </c>
      <c r="E43" s="35">
        <f>E44</f>
        <v>99.4</v>
      </c>
      <c r="F43" s="32">
        <f t="shared" si="3"/>
        <v>92.037037037037038</v>
      </c>
      <c r="G43" s="53">
        <f t="shared" si="4"/>
        <v>55.222222222222229</v>
      </c>
    </row>
    <row r="44" spans="1:7" ht="85.5" customHeight="1" x14ac:dyDescent="0.25">
      <c r="A44" s="50" t="s">
        <v>148</v>
      </c>
      <c r="B44" s="49" t="s">
        <v>146</v>
      </c>
      <c r="C44" s="35">
        <v>180</v>
      </c>
      <c r="D44" s="35">
        <v>108</v>
      </c>
      <c r="E44" s="35">
        <v>99.4</v>
      </c>
      <c r="F44" s="32">
        <f t="shared" si="3"/>
        <v>92.037037037037038</v>
      </c>
      <c r="G44" s="53">
        <f t="shared" si="4"/>
        <v>55.222222222222229</v>
      </c>
    </row>
    <row r="45" spans="1:7" ht="42" customHeight="1" x14ac:dyDescent="0.25">
      <c r="A45" s="33" t="s">
        <v>130</v>
      </c>
      <c r="B45" s="34" t="s">
        <v>28</v>
      </c>
      <c r="C45" s="35">
        <f t="shared" ref="C45:E45" si="9">C46</f>
        <v>100</v>
      </c>
      <c r="D45" s="35">
        <f t="shared" si="9"/>
        <v>50</v>
      </c>
      <c r="E45" s="35">
        <f t="shared" si="9"/>
        <v>168</v>
      </c>
      <c r="F45" s="32">
        <f t="shared" ref="F45:F47" si="10">E45/D45*100</f>
        <v>336</v>
      </c>
      <c r="G45" s="53">
        <f t="shared" ref="G45:G47" si="11">E45/C45*100</f>
        <v>168</v>
      </c>
    </row>
    <row r="46" spans="1:7" ht="47.25" x14ac:dyDescent="0.25">
      <c r="A46" s="33" t="s">
        <v>131</v>
      </c>
      <c r="B46" s="34" t="s">
        <v>113</v>
      </c>
      <c r="C46" s="35">
        <v>100</v>
      </c>
      <c r="D46" s="35">
        <v>50</v>
      </c>
      <c r="E46" s="36">
        <v>168</v>
      </c>
      <c r="F46" s="32">
        <f t="shared" si="10"/>
        <v>336</v>
      </c>
      <c r="G46" s="53">
        <f t="shared" si="11"/>
        <v>168</v>
      </c>
    </row>
    <row r="47" spans="1:7" ht="40.5" customHeight="1" x14ac:dyDescent="0.25">
      <c r="A47" s="30" t="s">
        <v>132</v>
      </c>
      <c r="B47" s="44" t="s">
        <v>91</v>
      </c>
      <c r="C47" s="32">
        <f>C48+C49+C50</f>
        <v>34</v>
      </c>
      <c r="D47" s="32">
        <f t="shared" ref="D47:E47" si="12">D48+D49+D50</f>
        <v>9</v>
      </c>
      <c r="E47" s="32">
        <f t="shared" si="12"/>
        <v>395.5</v>
      </c>
      <c r="F47" s="32">
        <f t="shared" si="10"/>
        <v>4394.4444444444443</v>
      </c>
      <c r="G47" s="53">
        <f t="shared" si="11"/>
        <v>1163.2352941176471</v>
      </c>
    </row>
    <row r="48" spans="1:7" ht="136.5" customHeight="1" x14ac:dyDescent="0.25">
      <c r="A48" s="21" t="s">
        <v>191</v>
      </c>
      <c r="B48" s="21" t="s">
        <v>190</v>
      </c>
      <c r="C48" s="35">
        <v>9</v>
      </c>
      <c r="D48" s="35">
        <v>2</v>
      </c>
      <c r="E48" s="35">
        <v>3</v>
      </c>
      <c r="F48" s="32">
        <f t="shared" ref="F48:F49" si="13">E48/D48*100</f>
        <v>150</v>
      </c>
      <c r="G48" s="53">
        <f t="shared" ref="G48:G49" si="14">E48/C48*100</f>
        <v>33.333333333333329</v>
      </c>
    </row>
    <row r="49" spans="1:7" ht="135.75" customHeight="1" x14ac:dyDescent="0.25">
      <c r="A49" s="21" t="s">
        <v>192</v>
      </c>
      <c r="B49" s="76" t="s">
        <v>193</v>
      </c>
      <c r="C49" s="35">
        <v>25</v>
      </c>
      <c r="D49" s="35">
        <v>7</v>
      </c>
      <c r="E49" s="35">
        <v>6.4</v>
      </c>
      <c r="F49" s="32">
        <f t="shared" si="13"/>
        <v>91.428571428571431</v>
      </c>
      <c r="G49" s="53">
        <f t="shared" si="14"/>
        <v>25.6</v>
      </c>
    </row>
    <row r="50" spans="1:7" ht="199.5" customHeight="1" x14ac:dyDescent="0.25">
      <c r="A50" s="77" t="s">
        <v>205</v>
      </c>
      <c r="B50" s="75" t="s">
        <v>204</v>
      </c>
      <c r="C50" s="35"/>
      <c r="D50" s="35"/>
      <c r="E50" s="35">
        <v>386.1</v>
      </c>
      <c r="F50" s="32"/>
      <c r="G50" s="53"/>
    </row>
    <row r="51" spans="1:7" ht="42.75" customHeight="1" x14ac:dyDescent="0.25">
      <c r="A51" s="42" t="s">
        <v>133</v>
      </c>
      <c r="B51" s="31" t="s">
        <v>99</v>
      </c>
      <c r="C51" s="32">
        <f>C52+C65+C67</f>
        <v>54628.200000000004</v>
      </c>
      <c r="D51" s="32">
        <f t="shared" ref="D51:E51" si="15">D52+D65+D67</f>
        <v>28402.7</v>
      </c>
      <c r="E51" s="32">
        <f t="shared" si="15"/>
        <v>28316.3</v>
      </c>
      <c r="F51" s="32">
        <f t="shared" si="3"/>
        <v>99.695803567970643</v>
      </c>
      <c r="G51" s="53">
        <f t="shared" si="4"/>
        <v>51.834583603340391</v>
      </c>
    </row>
    <row r="52" spans="1:7" ht="87" customHeight="1" x14ac:dyDescent="0.25">
      <c r="A52" s="42" t="s">
        <v>134</v>
      </c>
      <c r="B52" s="31" t="s">
        <v>15</v>
      </c>
      <c r="C52" s="32">
        <f>C53+C56+C61+C59</f>
        <v>54573.9</v>
      </c>
      <c r="D52" s="32">
        <f t="shared" ref="D52:E52" si="16">D53+D56+D61+D59</f>
        <v>28348.400000000001</v>
      </c>
      <c r="E52" s="32">
        <f t="shared" si="16"/>
        <v>28262</v>
      </c>
      <c r="F52" s="32">
        <f t="shared" si="3"/>
        <v>99.695220894300903</v>
      </c>
      <c r="G52" s="53">
        <f t="shared" si="4"/>
        <v>51.786659923516552</v>
      </c>
    </row>
    <row r="53" spans="1:7" ht="57.75" customHeight="1" x14ac:dyDescent="0.25">
      <c r="A53" s="33" t="s">
        <v>176</v>
      </c>
      <c r="B53" s="34" t="s">
        <v>16</v>
      </c>
      <c r="C53" s="35">
        <f t="shared" ref="C53:E54" si="17">C54</f>
        <v>409</v>
      </c>
      <c r="D53" s="35">
        <f t="shared" si="17"/>
        <v>205</v>
      </c>
      <c r="E53" s="35">
        <f t="shared" si="17"/>
        <v>205</v>
      </c>
      <c r="F53" s="32">
        <f t="shared" si="3"/>
        <v>100</v>
      </c>
      <c r="G53" s="53">
        <f t="shared" si="4"/>
        <v>50.122249388753062</v>
      </c>
    </row>
    <row r="54" spans="1:7" ht="31.5" x14ac:dyDescent="0.25">
      <c r="A54" s="33" t="s">
        <v>175</v>
      </c>
      <c r="B54" s="34" t="s">
        <v>17</v>
      </c>
      <c r="C54" s="35">
        <f t="shared" si="17"/>
        <v>409</v>
      </c>
      <c r="D54" s="35">
        <f t="shared" si="17"/>
        <v>205</v>
      </c>
      <c r="E54" s="35">
        <f t="shared" si="17"/>
        <v>205</v>
      </c>
      <c r="F54" s="32">
        <f t="shared" si="3"/>
        <v>100</v>
      </c>
      <c r="G54" s="53">
        <f t="shared" si="4"/>
        <v>50.122249388753062</v>
      </c>
    </row>
    <row r="55" spans="1:7" ht="47.25" x14ac:dyDescent="0.25">
      <c r="A55" s="34" t="s">
        <v>194</v>
      </c>
      <c r="B55" s="34" t="s">
        <v>29</v>
      </c>
      <c r="C55" s="35">
        <v>409</v>
      </c>
      <c r="D55" s="35">
        <v>205</v>
      </c>
      <c r="E55" s="36">
        <v>205</v>
      </c>
      <c r="F55" s="32">
        <f t="shared" si="3"/>
        <v>100</v>
      </c>
      <c r="G55" s="53">
        <f t="shared" si="4"/>
        <v>50.122249388753062</v>
      </c>
    </row>
    <row r="56" spans="1:7" ht="63" x14ac:dyDescent="0.25">
      <c r="A56" s="33" t="s">
        <v>178</v>
      </c>
      <c r="B56" s="34" t="s">
        <v>18</v>
      </c>
      <c r="C56" s="35">
        <f t="shared" ref="C56:E57" si="18">C57</f>
        <v>1146</v>
      </c>
      <c r="D56" s="35">
        <f t="shared" si="18"/>
        <v>673</v>
      </c>
      <c r="E56" s="35">
        <f t="shared" si="18"/>
        <v>586.6</v>
      </c>
      <c r="F56" s="32">
        <f t="shared" si="3"/>
        <v>87.161961367013376</v>
      </c>
      <c r="G56" s="53">
        <f t="shared" si="4"/>
        <v>51.186736474694591</v>
      </c>
    </row>
    <row r="57" spans="1:7" ht="65.25" customHeight="1" x14ac:dyDescent="0.25">
      <c r="A57" s="33" t="s">
        <v>179</v>
      </c>
      <c r="B57" s="34" t="s">
        <v>30</v>
      </c>
      <c r="C57" s="35">
        <f t="shared" si="18"/>
        <v>1146</v>
      </c>
      <c r="D57" s="35">
        <f t="shared" si="18"/>
        <v>673</v>
      </c>
      <c r="E57" s="35">
        <f t="shared" si="18"/>
        <v>586.6</v>
      </c>
      <c r="F57" s="32">
        <f t="shared" si="3"/>
        <v>87.161961367013376</v>
      </c>
      <c r="G57" s="53">
        <f t="shared" si="4"/>
        <v>51.186736474694591</v>
      </c>
    </row>
    <row r="58" spans="1:7" ht="67.5" customHeight="1" x14ac:dyDescent="0.25">
      <c r="A58" s="33" t="s">
        <v>177</v>
      </c>
      <c r="B58" s="34" t="s">
        <v>31</v>
      </c>
      <c r="C58" s="35">
        <v>1146</v>
      </c>
      <c r="D58" s="35">
        <v>673</v>
      </c>
      <c r="E58" s="36">
        <v>586.6</v>
      </c>
      <c r="F58" s="32">
        <f t="shared" si="3"/>
        <v>87.161961367013376</v>
      </c>
      <c r="G58" s="53">
        <f t="shared" si="4"/>
        <v>51.186736474694591</v>
      </c>
    </row>
    <row r="59" spans="1:7" ht="67.5" customHeight="1" x14ac:dyDescent="0.25">
      <c r="A59" s="39" t="s">
        <v>197</v>
      </c>
      <c r="B59" s="39" t="s">
        <v>195</v>
      </c>
      <c r="C59" s="35">
        <f>C60</f>
        <v>2061</v>
      </c>
      <c r="D59" s="35">
        <f t="shared" ref="D59:E59" si="19">D60</f>
        <v>1062.2</v>
      </c>
      <c r="E59" s="35">
        <f t="shared" si="19"/>
        <v>1062.2</v>
      </c>
      <c r="F59" s="35"/>
      <c r="G59" s="35"/>
    </row>
    <row r="60" spans="1:7" ht="67.5" customHeight="1" x14ac:dyDescent="0.25">
      <c r="A60" s="39" t="s">
        <v>198</v>
      </c>
      <c r="B60" s="39" t="s">
        <v>196</v>
      </c>
      <c r="C60" s="35">
        <v>2061</v>
      </c>
      <c r="D60" s="35">
        <v>1062.2</v>
      </c>
      <c r="E60" s="36">
        <v>1062.2</v>
      </c>
      <c r="F60" s="32"/>
      <c r="G60" s="53"/>
    </row>
    <row r="61" spans="1:7" ht="29.25" customHeight="1" x14ac:dyDescent="0.25">
      <c r="A61" s="33" t="s">
        <v>180</v>
      </c>
      <c r="B61" s="34" t="s">
        <v>19</v>
      </c>
      <c r="C61" s="35">
        <f>C62+C64</f>
        <v>50957.9</v>
      </c>
      <c r="D61" s="35">
        <f>D62+D64</f>
        <v>26408.2</v>
      </c>
      <c r="E61" s="35">
        <f>E62+E64</f>
        <v>26408.2</v>
      </c>
      <c r="F61" s="32">
        <f t="shared" si="3"/>
        <v>100</v>
      </c>
      <c r="G61" s="53">
        <f t="shared" si="4"/>
        <v>51.823564157863643</v>
      </c>
    </row>
    <row r="62" spans="1:7" ht="122.25" customHeight="1" x14ac:dyDescent="0.25">
      <c r="A62" s="50" t="s">
        <v>181</v>
      </c>
      <c r="B62" s="49" t="s">
        <v>149</v>
      </c>
      <c r="C62" s="35">
        <f>C63</f>
        <v>194</v>
      </c>
      <c r="D62" s="35">
        <f t="shared" ref="D62:E62" si="20">D63</f>
        <v>97</v>
      </c>
      <c r="E62" s="35">
        <f t="shared" si="20"/>
        <v>97</v>
      </c>
      <c r="F62" s="32">
        <f t="shared" ref="F62:F69" si="21">E62/D62*100</f>
        <v>100</v>
      </c>
      <c r="G62" s="53">
        <f t="shared" ref="G62:G69" si="22">E62/C62*100</f>
        <v>50</v>
      </c>
    </row>
    <row r="63" spans="1:7" ht="144" customHeight="1" x14ac:dyDescent="0.25">
      <c r="A63" s="50" t="s">
        <v>182</v>
      </c>
      <c r="B63" s="49" t="s">
        <v>150</v>
      </c>
      <c r="C63" s="35">
        <v>194</v>
      </c>
      <c r="D63" s="35">
        <v>97</v>
      </c>
      <c r="E63" s="35">
        <v>97</v>
      </c>
      <c r="F63" s="35">
        <f t="shared" si="21"/>
        <v>100</v>
      </c>
      <c r="G63" s="52">
        <f t="shared" si="22"/>
        <v>50</v>
      </c>
    </row>
    <row r="64" spans="1:7" ht="49.5" customHeight="1" x14ac:dyDescent="0.25">
      <c r="A64" s="33" t="s">
        <v>183</v>
      </c>
      <c r="B64" s="34" t="s">
        <v>114</v>
      </c>
      <c r="C64" s="35">
        <v>50763.9</v>
      </c>
      <c r="D64" s="35">
        <v>26311.200000000001</v>
      </c>
      <c r="E64" s="36">
        <v>26311.200000000001</v>
      </c>
      <c r="F64" s="35">
        <f t="shared" si="21"/>
        <v>100</v>
      </c>
      <c r="G64" s="52">
        <f t="shared" si="22"/>
        <v>51.830533115067986</v>
      </c>
    </row>
    <row r="65" spans="1:7" s="40" customFormat="1" ht="49.5" customHeight="1" x14ac:dyDescent="0.25">
      <c r="A65" s="73" t="s">
        <v>201</v>
      </c>
      <c r="B65" s="63" t="s">
        <v>199</v>
      </c>
      <c r="C65" s="32">
        <f>C66</f>
        <v>21</v>
      </c>
      <c r="D65" s="32">
        <f t="shared" ref="D65:E65" si="23">D66</f>
        <v>21</v>
      </c>
      <c r="E65" s="32">
        <f t="shared" si="23"/>
        <v>21</v>
      </c>
      <c r="F65" s="32"/>
      <c r="G65" s="53"/>
    </row>
    <row r="66" spans="1:7" ht="49.5" customHeight="1" x14ac:dyDescent="0.25">
      <c r="A66" s="39" t="s">
        <v>202</v>
      </c>
      <c r="B66" s="39" t="s">
        <v>200</v>
      </c>
      <c r="C66" s="35">
        <v>21</v>
      </c>
      <c r="D66" s="35">
        <v>21</v>
      </c>
      <c r="E66" s="36">
        <v>21</v>
      </c>
      <c r="F66" s="35"/>
      <c r="G66" s="52"/>
    </row>
    <row r="67" spans="1:7" s="40" customFormat="1" ht="153.75" customHeight="1" x14ac:dyDescent="0.25">
      <c r="A67" s="73" t="s">
        <v>186</v>
      </c>
      <c r="B67" s="63" t="s">
        <v>184</v>
      </c>
      <c r="C67" s="67">
        <f>C68</f>
        <v>33.299999999999997</v>
      </c>
      <c r="D67" s="67">
        <f t="shared" ref="D67:G67" si="24">D68</f>
        <v>33.299999999999997</v>
      </c>
      <c r="E67" s="53">
        <f t="shared" si="24"/>
        <v>33.299999999999997</v>
      </c>
      <c r="F67" s="67">
        <f t="shared" si="24"/>
        <v>0</v>
      </c>
      <c r="G67" s="67">
        <f t="shared" si="24"/>
        <v>0</v>
      </c>
    </row>
    <row r="68" spans="1:7" ht="129" customHeight="1" x14ac:dyDescent="0.25">
      <c r="A68" s="39" t="s">
        <v>187</v>
      </c>
      <c r="B68" s="39" t="s">
        <v>185</v>
      </c>
      <c r="C68" s="65">
        <v>33.299999999999997</v>
      </c>
      <c r="D68" s="21">
        <v>33.299999999999997</v>
      </c>
      <c r="E68" s="36">
        <v>33.299999999999997</v>
      </c>
      <c r="F68" s="35"/>
      <c r="G68" s="52"/>
    </row>
    <row r="69" spans="1:7" ht="35.25" customHeight="1" x14ac:dyDescent="0.25">
      <c r="A69" s="38"/>
      <c r="B69" s="31" t="s">
        <v>96</v>
      </c>
      <c r="C69" s="32">
        <f>C8+C51</f>
        <v>83031.3</v>
      </c>
      <c r="D69" s="32">
        <f>D8+D51</f>
        <v>39629.300000000003</v>
      </c>
      <c r="E69" s="32">
        <f>E8+E51</f>
        <v>41383.9</v>
      </c>
      <c r="F69" s="32">
        <f t="shared" si="21"/>
        <v>104.42753215423942</v>
      </c>
      <c r="G69" s="53">
        <f t="shared" si="22"/>
        <v>49.841324897960163</v>
      </c>
    </row>
  </sheetData>
  <mergeCells count="1">
    <mergeCell ref="A4:E4"/>
  </mergeCells>
  <pageMargins left="0.9055118110236221" right="0.19685039370078741" top="0.74803149606299213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G20" sqref="G20"/>
    </sheetView>
  </sheetViews>
  <sheetFormatPr defaultRowHeight="15" x14ac:dyDescent="0.25"/>
  <cols>
    <col min="1" max="1" width="28.140625" customWidth="1"/>
    <col min="2" max="2" width="27.5703125" customWidth="1"/>
    <col min="3" max="4" width="14.28515625" customWidth="1"/>
    <col min="5" max="6" width="9.140625" hidden="1" customWidth="1"/>
  </cols>
  <sheetData>
    <row r="1" spans="1:6" ht="21.75" x14ac:dyDescent="0.55000000000000004">
      <c r="A1" s="22"/>
      <c r="B1" s="22"/>
      <c r="C1" s="79" t="s">
        <v>171</v>
      </c>
      <c r="D1" s="79"/>
      <c r="E1" s="22"/>
      <c r="F1" s="22"/>
    </row>
    <row r="2" spans="1:6" ht="15.75" x14ac:dyDescent="0.25">
      <c r="A2" s="80" t="s">
        <v>89</v>
      </c>
      <c r="B2" s="80"/>
      <c r="C2" s="80"/>
      <c r="D2" s="80"/>
      <c r="E2" s="80"/>
      <c r="F2" s="80"/>
    </row>
    <row r="3" spans="1:6" ht="15.75" x14ac:dyDescent="0.25">
      <c r="A3" s="81" t="s">
        <v>90</v>
      </c>
      <c r="B3" s="81"/>
      <c r="C3" s="81"/>
      <c r="D3" s="81"/>
      <c r="E3" s="23"/>
      <c r="F3" s="23"/>
    </row>
    <row r="4" spans="1:6" ht="15.75" x14ac:dyDescent="0.25">
      <c r="A4" s="81" t="s">
        <v>209</v>
      </c>
      <c r="B4" s="81"/>
      <c r="C4" s="81"/>
      <c r="D4" s="81"/>
      <c r="E4" s="23"/>
      <c r="F4" s="23"/>
    </row>
    <row r="5" spans="1:6" ht="15.75" x14ac:dyDescent="0.25">
      <c r="A5" s="23"/>
      <c r="B5" s="23"/>
      <c r="C5" s="23"/>
      <c r="D5" s="23" t="s">
        <v>95</v>
      </c>
      <c r="E5" s="23"/>
      <c r="F5" s="23"/>
    </row>
    <row r="6" spans="1:6" ht="15.75" x14ac:dyDescent="0.25">
      <c r="A6" s="82" t="s">
        <v>78</v>
      </c>
      <c r="B6" s="84" t="s">
        <v>79</v>
      </c>
      <c r="C6" s="24" t="s">
        <v>80</v>
      </c>
      <c r="D6" s="24" t="s">
        <v>81</v>
      </c>
      <c r="E6" s="23"/>
      <c r="F6" s="23"/>
    </row>
    <row r="7" spans="1:6" ht="15.75" x14ac:dyDescent="0.25">
      <c r="A7" s="83"/>
      <c r="B7" s="84"/>
      <c r="C7" s="25"/>
      <c r="D7" s="26"/>
      <c r="E7" s="23"/>
      <c r="F7" s="23"/>
    </row>
    <row r="8" spans="1:6" ht="52.5" customHeight="1" x14ac:dyDescent="0.25">
      <c r="A8" s="58" t="s">
        <v>82</v>
      </c>
      <c r="B8" s="58" t="s">
        <v>83</v>
      </c>
      <c r="C8" s="45">
        <f>-(C9+C10)</f>
        <v>-5502.6999999999971</v>
      </c>
      <c r="D8" s="45">
        <f>-(D9+D10)</f>
        <v>7504.9000000000015</v>
      </c>
      <c r="E8" s="23"/>
      <c r="F8" s="23"/>
    </row>
    <row r="9" spans="1:6" ht="50.25" customHeight="1" x14ac:dyDescent="0.25">
      <c r="A9" s="27" t="s">
        <v>84</v>
      </c>
      <c r="B9" s="27" t="s">
        <v>85</v>
      </c>
      <c r="C9" s="46">
        <f>-'Приложение 1'!C69</f>
        <v>-83031.3</v>
      </c>
      <c r="D9" s="46">
        <f>-'Приложение 1'!E69</f>
        <v>-41383.9</v>
      </c>
      <c r="E9" s="23"/>
      <c r="F9" s="23"/>
    </row>
    <row r="10" spans="1:6" ht="51.75" customHeight="1" x14ac:dyDescent="0.25">
      <c r="A10" s="27" t="s">
        <v>86</v>
      </c>
      <c r="B10" s="27" t="s">
        <v>87</v>
      </c>
      <c r="C10" s="46">
        <f>'Приложение 2'!E37</f>
        <v>88534</v>
      </c>
      <c r="D10" s="46">
        <f>'Приложение 2'!G37</f>
        <v>33879</v>
      </c>
      <c r="E10" s="23"/>
      <c r="F10" s="23"/>
    </row>
    <row r="11" spans="1:6" ht="52.5" customHeight="1" x14ac:dyDescent="0.25">
      <c r="A11" s="28"/>
      <c r="B11" s="29" t="s">
        <v>88</v>
      </c>
      <c r="C11" s="45">
        <f>-C8</f>
        <v>5502.6999999999971</v>
      </c>
      <c r="D11" s="45">
        <f>-D8</f>
        <v>-7504.9000000000015</v>
      </c>
      <c r="E11" s="23"/>
      <c r="F11" s="23"/>
    </row>
    <row r="12" spans="1:6" ht="15.75" x14ac:dyDescent="0.25">
      <c r="A12" s="20"/>
      <c r="B12" s="20"/>
      <c r="C12" s="20"/>
      <c r="D12" s="20"/>
      <c r="E12" s="20"/>
      <c r="F12" s="20"/>
    </row>
    <row r="13" spans="1:6" ht="15.75" x14ac:dyDescent="0.25">
      <c r="A13" s="20"/>
      <c r="B13" s="20"/>
      <c r="C13" s="20"/>
      <c r="D13" s="20"/>
      <c r="E13" s="20"/>
      <c r="F13" s="20"/>
    </row>
  </sheetData>
  <mergeCells count="6">
    <mergeCell ref="C1:D1"/>
    <mergeCell ref="A2:F2"/>
    <mergeCell ref="A3:D3"/>
    <mergeCell ref="A4:D4"/>
    <mergeCell ref="A6:A7"/>
    <mergeCell ref="B6:B7"/>
  </mergeCells>
  <pageMargins left="1.1023622047244095" right="0.39370078740157483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H18" sqref="H18"/>
    </sheetView>
  </sheetViews>
  <sheetFormatPr defaultRowHeight="15" x14ac:dyDescent="0.25"/>
  <cols>
    <col min="1" max="1" width="29.5703125" customWidth="1"/>
    <col min="2" max="2" width="7.28515625" customWidth="1"/>
    <col min="3" max="3" width="5.85546875" customWidth="1"/>
    <col min="4" max="4" width="11.28515625" customWidth="1"/>
    <col min="5" max="6" width="11.7109375" customWidth="1"/>
    <col min="7" max="7" width="9.140625" customWidth="1"/>
    <col min="8" max="8" width="7.28515625" customWidth="1"/>
    <col min="9" max="9" width="8.7109375" customWidth="1"/>
  </cols>
  <sheetData>
    <row r="1" spans="1:9" x14ac:dyDescent="0.25">
      <c r="G1" s="59" t="s">
        <v>32</v>
      </c>
    </row>
    <row r="2" spans="1:9" ht="39" customHeight="1" x14ac:dyDescent="0.25">
      <c r="A2" s="85" t="s">
        <v>76</v>
      </c>
      <c r="B2" s="85"/>
      <c r="C2" s="85"/>
      <c r="D2" s="85"/>
      <c r="E2" s="85"/>
      <c r="F2" s="85"/>
      <c r="G2" s="85"/>
      <c r="H2" s="85"/>
    </row>
    <row r="3" spans="1:9" ht="39.75" customHeight="1" x14ac:dyDescent="0.25">
      <c r="A3" s="85" t="s">
        <v>207</v>
      </c>
      <c r="B3" s="85"/>
      <c r="C3" s="85"/>
      <c r="D3" s="85"/>
      <c r="E3" s="85"/>
      <c r="F3" s="85"/>
      <c r="G3" s="85"/>
    </row>
    <row r="4" spans="1:9" ht="15.75" x14ac:dyDescent="0.25">
      <c r="A4" s="6"/>
      <c r="B4" s="6"/>
      <c r="C4" s="6"/>
      <c r="D4" s="6"/>
      <c r="E4" s="3"/>
      <c r="F4" s="3"/>
      <c r="G4" s="4" t="s">
        <v>0</v>
      </c>
    </row>
    <row r="5" spans="1:9" ht="70.5" customHeight="1" x14ac:dyDescent="0.25">
      <c r="A5" s="7" t="s">
        <v>33</v>
      </c>
      <c r="B5" s="8" t="s">
        <v>34</v>
      </c>
      <c r="C5" s="8" t="s">
        <v>35</v>
      </c>
      <c r="D5" s="7" t="s">
        <v>163</v>
      </c>
      <c r="E5" s="7" t="s">
        <v>164</v>
      </c>
      <c r="F5" s="7" t="s">
        <v>208</v>
      </c>
      <c r="G5" s="7" t="s">
        <v>94</v>
      </c>
      <c r="H5" s="7" t="s">
        <v>174</v>
      </c>
      <c r="I5" s="7" t="s">
        <v>173</v>
      </c>
    </row>
    <row r="6" spans="1:9" ht="15.75" x14ac:dyDescent="0.25">
      <c r="A6" s="17">
        <v>1</v>
      </c>
      <c r="B6" s="18" t="s">
        <v>36</v>
      </c>
      <c r="C6" s="17">
        <v>3</v>
      </c>
      <c r="D6" s="18" t="s">
        <v>37</v>
      </c>
      <c r="E6" s="17">
        <v>5</v>
      </c>
      <c r="F6" s="18" t="s">
        <v>38</v>
      </c>
      <c r="G6" s="17">
        <v>7</v>
      </c>
      <c r="H6" s="18" t="s">
        <v>188</v>
      </c>
      <c r="I6" s="17">
        <v>9</v>
      </c>
    </row>
    <row r="7" spans="1:9" ht="33" customHeight="1" x14ac:dyDescent="0.25">
      <c r="A7" s="10" t="s">
        <v>39</v>
      </c>
      <c r="B7" s="11" t="s">
        <v>40</v>
      </c>
      <c r="C7" s="11"/>
      <c r="D7" s="12">
        <f>D9+D13+D10+D8+D12+D11</f>
        <v>20231</v>
      </c>
      <c r="E7" s="12">
        <f t="shared" ref="E7:G7" si="0">E9+E13+E10+E8+E12+E11</f>
        <v>20849</v>
      </c>
      <c r="F7" s="12">
        <f t="shared" si="0"/>
        <v>11307</v>
      </c>
      <c r="G7" s="12">
        <f t="shared" si="0"/>
        <v>9142</v>
      </c>
      <c r="H7" s="53">
        <f>G7/F7*100</f>
        <v>80.852569204917316</v>
      </c>
      <c r="I7" s="53">
        <f>G7/F7*100</f>
        <v>80.852569204917316</v>
      </c>
    </row>
    <row r="8" spans="1:9" ht="87" customHeight="1" x14ac:dyDescent="0.25">
      <c r="A8" s="64" t="s">
        <v>151</v>
      </c>
      <c r="B8" s="9" t="s">
        <v>40</v>
      </c>
      <c r="C8" s="9" t="s">
        <v>41</v>
      </c>
      <c r="D8" s="57">
        <v>2090</v>
      </c>
      <c r="E8" s="14">
        <v>2090</v>
      </c>
      <c r="F8" s="14">
        <v>1050</v>
      </c>
      <c r="G8" s="14">
        <v>1002</v>
      </c>
      <c r="H8" s="52">
        <f t="shared" ref="H8:H37" si="1">G8/E8*100</f>
        <v>47.942583732057415</v>
      </c>
      <c r="I8" s="52">
        <f t="shared" ref="I8:I37" si="2">G8/F8*100</f>
        <v>95.428571428571431</v>
      </c>
    </row>
    <row r="9" spans="1:9" ht="124.5" customHeight="1" x14ac:dyDescent="0.25">
      <c r="A9" s="13" t="s">
        <v>43</v>
      </c>
      <c r="B9" s="9" t="s">
        <v>40</v>
      </c>
      <c r="C9" s="9" t="s">
        <v>44</v>
      </c>
      <c r="D9" s="57">
        <v>13992</v>
      </c>
      <c r="E9" s="14">
        <v>14153</v>
      </c>
      <c r="F9" s="14">
        <v>7167</v>
      </c>
      <c r="G9" s="14">
        <v>6342</v>
      </c>
      <c r="H9" s="52">
        <f t="shared" si="1"/>
        <v>44.810287571539604</v>
      </c>
      <c r="I9" s="52">
        <f t="shared" si="2"/>
        <v>88.488907492674755</v>
      </c>
    </row>
    <row r="10" spans="1:9" ht="94.5" customHeight="1" x14ac:dyDescent="0.25">
      <c r="A10" s="39" t="s">
        <v>92</v>
      </c>
      <c r="B10" s="9" t="s">
        <v>40</v>
      </c>
      <c r="C10" s="9" t="s">
        <v>93</v>
      </c>
      <c r="D10" s="57">
        <v>17</v>
      </c>
      <c r="E10" s="14">
        <v>17</v>
      </c>
      <c r="F10" s="14">
        <v>17</v>
      </c>
      <c r="G10" s="14">
        <v>17</v>
      </c>
      <c r="H10" s="52">
        <f t="shared" si="1"/>
        <v>100</v>
      </c>
      <c r="I10" s="52"/>
    </row>
    <row r="11" spans="1:9" ht="42.75" customHeight="1" x14ac:dyDescent="0.25">
      <c r="A11" s="74" t="s">
        <v>189</v>
      </c>
      <c r="B11" s="9" t="s">
        <v>40</v>
      </c>
      <c r="C11" s="9" t="s">
        <v>45</v>
      </c>
      <c r="D11" s="57">
        <v>1068</v>
      </c>
      <c r="E11" s="14">
        <v>1068</v>
      </c>
      <c r="F11" s="14">
        <v>1068</v>
      </c>
      <c r="G11" s="14"/>
      <c r="H11" s="52"/>
      <c r="I11" s="52"/>
    </row>
    <row r="12" spans="1:9" ht="25.5" customHeight="1" x14ac:dyDescent="0.25">
      <c r="A12" s="39" t="s">
        <v>170</v>
      </c>
      <c r="B12" s="9" t="s">
        <v>40</v>
      </c>
      <c r="C12" s="9" t="s">
        <v>46</v>
      </c>
      <c r="D12" s="57">
        <v>94</v>
      </c>
      <c r="E12" s="14"/>
      <c r="F12" s="14"/>
      <c r="G12" s="14"/>
      <c r="H12" s="52"/>
      <c r="I12" s="52"/>
    </row>
    <row r="13" spans="1:9" ht="36" customHeight="1" x14ac:dyDescent="0.25">
      <c r="A13" s="13" t="s">
        <v>47</v>
      </c>
      <c r="B13" s="9" t="s">
        <v>40</v>
      </c>
      <c r="C13" s="9" t="s">
        <v>48</v>
      </c>
      <c r="D13" s="57">
        <v>2970</v>
      </c>
      <c r="E13" s="14">
        <v>3521</v>
      </c>
      <c r="F13" s="14">
        <v>2005</v>
      </c>
      <c r="G13" s="14">
        <v>1781</v>
      </c>
      <c r="H13" s="52">
        <f t="shared" si="1"/>
        <v>50.582220959954562</v>
      </c>
      <c r="I13" s="52">
        <f t="shared" si="2"/>
        <v>88.827930174563591</v>
      </c>
    </row>
    <row r="14" spans="1:9" ht="31.5" x14ac:dyDescent="0.25">
      <c r="A14" s="15" t="s">
        <v>74</v>
      </c>
      <c r="B14" s="11" t="s">
        <v>41</v>
      </c>
      <c r="C14" s="11"/>
      <c r="D14" s="56">
        <f>D15</f>
        <v>1837.4</v>
      </c>
      <c r="E14" s="12">
        <f t="shared" ref="E14:G14" si="3">E15</f>
        <v>1837.4</v>
      </c>
      <c r="F14" s="12">
        <f t="shared" si="3"/>
        <v>1083</v>
      </c>
      <c r="G14" s="12">
        <f t="shared" si="3"/>
        <v>808</v>
      </c>
      <c r="H14" s="53">
        <f t="shared" si="1"/>
        <v>43.975182322847502</v>
      </c>
      <c r="I14" s="53">
        <f t="shared" si="2"/>
        <v>74.607571560480153</v>
      </c>
    </row>
    <row r="15" spans="1:9" ht="31.5" x14ac:dyDescent="0.25">
      <c r="A15" s="5" t="s">
        <v>73</v>
      </c>
      <c r="B15" s="9" t="s">
        <v>41</v>
      </c>
      <c r="C15" s="9" t="s">
        <v>42</v>
      </c>
      <c r="D15" s="57">
        <v>1837.4</v>
      </c>
      <c r="E15" s="14">
        <v>1837.4</v>
      </c>
      <c r="F15" s="14">
        <v>1083</v>
      </c>
      <c r="G15" s="14">
        <v>808</v>
      </c>
      <c r="H15" s="52">
        <f t="shared" si="1"/>
        <v>43.975182322847502</v>
      </c>
      <c r="I15" s="52">
        <f t="shared" si="2"/>
        <v>74.607571560480153</v>
      </c>
    </row>
    <row r="16" spans="1:9" ht="63" x14ac:dyDescent="0.25">
      <c r="A16" s="10" t="s">
        <v>49</v>
      </c>
      <c r="B16" s="11" t="s">
        <v>42</v>
      </c>
      <c r="C16" s="11"/>
      <c r="D16" s="56">
        <f>D17+D19+D18</f>
        <v>2827</v>
      </c>
      <c r="E16" s="12">
        <f t="shared" ref="E16:G16" si="4">E17+E19+E18</f>
        <v>2921</v>
      </c>
      <c r="F16" s="12">
        <f t="shared" si="4"/>
        <v>2354</v>
      </c>
      <c r="G16" s="12">
        <f t="shared" si="4"/>
        <v>1800</v>
      </c>
      <c r="H16" s="53">
        <f t="shared" si="1"/>
        <v>61.622731941116058</v>
      </c>
      <c r="I16" s="53">
        <f t="shared" si="2"/>
        <v>76.465590484282075</v>
      </c>
    </row>
    <row r="17" spans="1:9" ht="81" customHeight="1" x14ac:dyDescent="0.25">
      <c r="A17" s="13" t="s">
        <v>50</v>
      </c>
      <c r="B17" s="9" t="s">
        <v>42</v>
      </c>
      <c r="C17" s="9" t="s">
        <v>51</v>
      </c>
      <c r="D17" s="57">
        <v>49</v>
      </c>
      <c r="E17" s="14">
        <v>1143</v>
      </c>
      <c r="F17" s="14">
        <v>1143</v>
      </c>
      <c r="G17" s="14">
        <v>964</v>
      </c>
      <c r="H17" s="52">
        <f t="shared" si="1"/>
        <v>84.339457567804018</v>
      </c>
      <c r="I17" s="52"/>
    </row>
    <row r="18" spans="1:9" ht="36" customHeight="1" x14ac:dyDescent="0.25">
      <c r="A18" s="21" t="s">
        <v>77</v>
      </c>
      <c r="B18" s="9" t="s">
        <v>42</v>
      </c>
      <c r="C18" s="9" t="s">
        <v>56</v>
      </c>
      <c r="D18" s="57">
        <v>2113</v>
      </c>
      <c r="E18" s="14">
        <v>1113</v>
      </c>
      <c r="F18" s="14">
        <v>650</v>
      </c>
      <c r="G18" s="14">
        <v>275</v>
      </c>
      <c r="H18" s="52">
        <f t="shared" si="1"/>
        <v>24.707996406109615</v>
      </c>
      <c r="I18" s="52">
        <f t="shared" si="2"/>
        <v>42.307692307692307</v>
      </c>
    </row>
    <row r="19" spans="1:9" ht="63" x14ac:dyDescent="0.25">
      <c r="A19" s="13" t="s">
        <v>52</v>
      </c>
      <c r="B19" s="9" t="s">
        <v>42</v>
      </c>
      <c r="C19" s="9" t="s">
        <v>53</v>
      </c>
      <c r="D19" s="57">
        <v>665</v>
      </c>
      <c r="E19" s="14">
        <v>665</v>
      </c>
      <c r="F19" s="14">
        <v>561</v>
      </c>
      <c r="G19" s="14">
        <v>561</v>
      </c>
      <c r="H19" s="52">
        <f t="shared" si="1"/>
        <v>84.360902255639104</v>
      </c>
      <c r="I19" s="52"/>
    </row>
    <row r="20" spans="1:9" ht="31.5" x14ac:dyDescent="0.25">
      <c r="A20" s="10" t="s">
        <v>54</v>
      </c>
      <c r="B20" s="11" t="s">
        <v>44</v>
      </c>
      <c r="C20" s="11"/>
      <c r="D20" s="56">
        <f>D22+D23+D21</f>
        <v>9956</v>
      </c>
      <c r="E20" s="12">
        <f>E22+E23+E21</f>
        <v>12887.6</v>
      </c>
      <c r="F20" s="12">
        <f>F22+F23+F21</f>
        <v>5320</v>
      </c>
      <c r="G20" s="12">
        <f>G22+G23+G21</f>
        <v>3559</v>
      </c>
      <c r="H20" s="53">
        <f t="shared" si="1"/>
        <v>27.615692603743131</v>
      </c>
      <c r="I20" s="52">
        <f t="shared" si="2"/>
        <v>66.898496240601503</v>
      </c>
    </row>
    <row r="21" spans="1:9" ht="31.5" x14ac:dyDescent="0.25">
      <c r="A21" s="13" t="s">
        <v>162</v>
      </c>
      <c r="B21" s="9" t="s">
        <v>44</v>
      </c>
      <c r="C21" s="9" t="s">
        <v>40</v>
      </c>
      <c r="D21" s="57">
        <v>190</v>
      </c>
      <c r="E21" s="14">
        <v>2823.1</v>
      </c>
      <c r="F21" s="14">
        <v>1376</v>
      </c>
      <c r="G21" s="14">
        <v>295</v>
      </c>
      <c r="H21" s="52">
        <f t="shared" si="1"/>
        <v>10.449505862349898</v>
      </c>
      <c r="I21" s="52">
        <f t="shared" si="2"/>
        <v>21.438953488372093</v>
      </c>
    </row>
    <row r="22" spans="1:9" ht="31.5" x14ac:dyDescent="0.25">
      <c r="A22" s="7" t="s">
        <v>75</v>
      </c>
      <c r="B22" s="9" t="s">
        <v>44</v>
      </c>
      <c r="C22" s="9" t="s">
        <v>51</v>
      </c>
      <c r="D22" s="57">
        <v>9766</v>
      </c>
      <c r="E22" s="14">
        <v>9766</v>
      </c>
      <c r="F22" s="14">
        <v>3944</v>
      </c>
      <c r="G22" s="14">
        <v>3264</v>
      </c>
      <c r="H22" s="52">
        <f t="shared" si="1"/>
        <v>33.422076592258861</v>
      </c>
      <c r="I22" s="52">
        <f t="shared" si="2"/>
        <v>82.758620689655174</v>
      </c>
    </row>
    <row r="23" spans="1:9" ht="31.5" x14ac:dyDescent="0.25">
      <c r="A23" s="13" t="s">
        <v>57</v>
      </c>
      <c r="B23" s="9" t="s">
        <v>44</v>
      </c>
      <c r="C23" s="9" t="s">
        <v>58</v>
      </c>
      <c r="D23" s="57"/>
      <c r="E23" s="14">
        <v>298.5</v>
      </c>
      <c r="F23" s="14"/>
      <c r="G23" s="14"/>
      <c r="H23" s="52"/>
      <c r="I23" s="52"/>
    </row>
    <row r="24" spans="1:9" ht="46.5" customHeight="1" x14ac:dyDescent="0.25">
      <c r="A24" s="10" t="s">
        <v>59</v>
      </c>
      <c r="B24" s="11" t="s">
        <v>60</v>
      </c>
      <c r="C24" s="11"/>
      <c r="D24" s="56">
        <f>D25+D26+D27</f>
        <v>29873</v>
      </c>
      <c r="E24" s="12">
        <f t="shared" ref="E24:G24" si="5">E25+E26+E27</f>
        <v>39381</v>
      </c>
      <c r="F24" s="12">
        <f t="shared" si="5"/>
        <v>21070</v>
      </c>
      <c r="G24" s="12">
        <f t="shared" si="5"/>
        <v>12847</v>
      </c>
      <c r="H24" s="53">
        <f t="shared" si="1"/>
        <v>32.62233056550113</v>
      </c>
      <c r="I24" s="53">
        <f t="shared" si="2"/>
        <v>60.972947318462268</v>
      </c>
    </row>
    <row r="25" spans="1:9" ht="15.75" x14ac:dyDescent="0.25">
      <c r="A25" s="7" t="s">
        <v>61</v>
      </c>
      <c r="B25" s="9" t="s">
        <v>60</v>
      </c>
      <c r="C25" s="9" t="s">
        <v>40</v>
      </c>
      <c r="D25" s="57">
        <v>541</v>
      </c>
      <c r="E25" s="14">
        <v>7334</v>
      </c>
      <c r="F25" s="14">
        <v>7043</v>
      </c>
      <c r="G25" s="14">
        <v>2817</v>
      </c>
      <c r="H25" s="52">
        <f t="shared" si="1"/>
        <v>38.410144532315243</v>
      </c>
      <c r="I25" s="52">
        <f t="shared" si="2"/>
        <v>39.997160301008094</v>
      </c>
    </row>
    <row r="26" spans="1:9" ht="15.75" x14ac:dyDescent="0.25">
      <c r="A26" s="7" t="s">
        <v>62</v>
      </c>
      <c r="B26" s="9" t="s">
        <v>60</v>
      </c>
      <c r="C26" s="9" t="s">
        <v>41</v>
      </c>
      <c r="D26" s="57">
        <v>34</v>
      </c>
      <c r="E26" s="14">
        <v>34</v>
      </c>
      <c r="F26" s="14">
        <v>34</v>
      </c>
      <c r="G26" s="14">
        <v>34</v>
      </c>
      <c r="H26" s="52">
        <f t="shared" si="1"/>
        <v>100</v>
      </c>
      <c r="I26" s="52">
        <f t="shared" si="2"/>
        <v>100</v>
      </c>
    </row>
    <row r="27" spans="1:9" ht="15.75" x14ac:dyDescent="0.25">
      <c r="A27" s="13" t="s">
        <v>63</v>
      </c>
      <c r="B27" s="9" t="s">
        <v>60</v>
      </c>
      <c r="C27" s="9" t="s">
        <v>42</v>
      </c>
      <c r="D27" s="57">
        <v>29298</v>
      </c>
      <c r="E27" s="14">
        <v>32013</v>
      </c>
      <c r="F27" s="14">
        <v>13993</v>
      </c>
      <c r="G27" s="14">
        <v>9996</v>
      </c>
      <c r="H27" s="52">
        <f t="shared" si="1"/>
        <v>31.224814918939181</v>
      </c>
      <c r="I27" s="52">
        <f t="shared" si="2"/>
        <v>71.435717858929465</v>
      </c>
    </row>
    <row r="28" spans="1:9" ht="15.75" x14ac:dyDescent="0.25">
      <c r="A28" s="10" t="s">
        <v>64</v>
      </c>
      <c r="B28" s="11" t="s">
        <v>45</v>
      </c>
      <c r="C28" s="11"/>
      <c r="D28" s="56">
        <f>D29</f>
        <v>103</v>
      </c>
      <c r="E28" s="56">
        <f>E29</f>
        <v>103</v>
      </c>
      <c r="F28" s="12">
        <f t="shared" ref="F28:G28" si="6">F29</f>
        <v>103</v>
      </c>
      <c r="G28" s="12">
        <f t="shared" si="6"/>
        <v>103</v>
      </c>
      <c r="H28" s="53">
        <f t="shared" si="1"/>
        <v>100</v>
      </c>
      <c r="I28" s="53">
        <f t="shared" si="2"/>
        <v>100</v>
      </c>
    </row>
    <row r="29" spans="1:9" ht="31.5" x14ac:dyDescent="0.25">
      <c r="A29" s="7" t="s">
        <v>65</v>
      </c>
      <c r="B29" s="9" t="s">
        <v>45</v>
      </c>
      <c r="C29" s="9" t="s">
        <v>45</v>
      </c>
      <c r="D29" s="57">
        <v>103</v>
      </c>
      <c r="E29" s="14">
        <v>103</v>
      </c>
      <c r="F29" s="14">
        <v>103</v>
      </c>
      <c r="G29" s="14">
        <v>103</v>
      </c>
      <c r="H29" s="52">
        <f t="shared" si="1"/>
        <v>100</v>
      </c>
      <c r="I29" s="52">
        <f t="shared" si="2"/>
        <v>100</v>
      </c>
    </row>
    <row r="30" spans="1:9" ht="31.5" x14ac:dyDescent="0.25">
      <c r="A30" s="10" t="s">
        <v>66</v>
      </c>
      <c r="B30" s="11" t="s">
        <v>55</v>
      </c>
      <c r="C30" s="11"/>
      <c r="D30" s="56">
        <f>D31</f>
        <v>2075</v>
      </c>
      <c r="E30" s="12">
        <f t="shared" ref="E30:G30" si="7">E31</f>
        <v>2075</v>
      </c>
      <c r="F30" s="12">
        <f t="shared" si="7"/>
        <v>1300</v>
      </c>
      <c r="G30" s="12">
        <f t="shared" si="7"/>
        <v>1300</v>
      </c>
      <c r="H30" s="53">
        <f t="shared" ref="H30:H31" si="8">G30/E30*100</f>
        <v>62.650602409638559</v>
      </c>
      <c r="I30" s="53">
        <f t="shared" ref="I30:I31" si="9">G30/F30*100</f>
        <v>100</v>
      </c>
    </row>
    <row r="31" spans="1:9" ht="15.75" x14ac:dyDescent="0.25">
      <c r="A31" s="7" t="s">
        <v>67</v>
      </c>
      <c r="B31" s="9" t="s">
        <v>55</v>
      </c>
      <c r="C31" s="9" t="s">
        <v>40</v>
      </c>
      <c r="D31" s="57">
        <v>2075</v>
      </c>
      <c r="E31" s="14">
        <v>2075</v>
      </c>
      <c r="F31" s="14">
        <v>1300</v>
      </c>
      <c r="G31" s="14">
        <v>1300</v>
      </c>
      <c r="H31" s="53">
        <f t="shared" si="8"/>
        <v>62.650602409638559</v>
      </c>
      <c r="I31" s="53">
        <f t="shared" si="9"/>
        <v>100</v>
      </c>
    </row>
    <row r="32" spans="1:9" ht="31.5" x14ac:dyDescent="0.25">
      <c r="A32" s="10" t="s">
        <v>68</v>
      </c>
      <c r="B32" s="11" t="s">
        <v>56</v>
      </c>
      <c r="C32" s="11"/>
      <c r="D32" s="56">
        <f>D33</f>
        <v>360</v>
      </c>
      <c r="E32" s="12">
        <f>E33+E34</f>
        <v>462</v>
      </c>
      <c r="F32" s="12">
        <f>F33+F34</f>
        <v>330</v>
      </c>
      <c r="G32" s="12">
        <f>G33+G34</f>
        <v>213</v>
      </c>
      <c r="H32" s="53">
        <f t="shared" si="1"/>
        <v>46.103896103896105</v>
      </c>
      <c r="I32" s="53">
        <f t="shared" si="2"/>
        <v>64.545454545454547</v>
      </c>
    </row>
    <row r="33" spans="1:9" ht="15.75" x14ac:dyDescent="0.25">
      <c r="A33" s="13" t="s">
        <v>69</v>
      </c>
      <c r="B33" s="9" t="s">
        <v>56</v>
      </c>
      <c r="C33" s="9" t="s">
        <v>40</v>
      </c>
      <c r="D33" s="57">
        <v>360</v>
      </c>
      <c r="E33" s="14">
        <v>312</v>
      </c>
      <c r="F33" s="14">
        <v>180</v>
      </c>
      <c r="G33" s="14">
        <v>163</v>
      </c>
      <c r="H33" s="52">
        <f t="shared" si="1"/>
        <v>52.243589743589745</v>
      </c>
      <c r="I33" s="52">
        <f t="shared" si="2"/>
        <v>90.555555555555557</v>
      </c>
    </row>
    <row r="34" spans="1:9" ht="31.5" x14ac:dyDescent="0.25">
      <c r="A34" s="21" t="s">
        <v>172</v>
      </c>
      <c r="B34" s="9" t="s">
        <v>56</v>
      </c>
      <c r="C34" s="9" t="s">
        <v>42</v>
      </c>
      <c r="D34" s="57"/>
      <c r="E34" s="14">
        <v>150</v>
      </c>
      <c r="F34" s="14">
        <v>150</v>
      </c>
      <c r="G34" s="14">
        <v>50</v>
      </c>
      <c r="H34" s="52">
        <f t="shared" si="1"/>
        <v>33.333333333333329</v>
      </c>
      <c r="I34" s="52">
        <f t="shared" si="2"/>
        <v>33.333333333333329</v>
      </c>
    </row>
    <row r="35" spans="1:9" ht="31.5" x14ac:dyDescent="0.25">
      <c r="A35" s="16" t="s">
        <v>70</v>
      </c>
      <c r="B35" s="11" t="s">
        <v>46</v>
      </c>
      <c r="C35" s="11"/>
      <c r="D35" s="56">
        <f>D36</f>
        <v>8018</v>
      </c>
      <c r="E35" s="12">
        <f t="shared" ref="E35:G35" si="10">E36</f>
        <v>8018</v>
      </c>
      <c r="F35" s="12">
        <f t="shared" si="10"/>
        <v>4107</v>
      </c>
      <c r="G35" s="12">
        <f t="shared" si="10"/>
        <v>4107</v>
      </c>
      <c r="H35" s="53">
        <f t="shared" si="1"/>
        <v>51.222249937640306</v>
      </c>
      <c r="I35" s="53">
        <f t="shared" si="2"/>
        <v>100</v>
      </c>
    </row>
    <row r="36" spans="1:9" ht="15.75" x14ac:dyDescent="0.25">
      <c r="A36" s="7" t="s">
        <v>71</v>
      </c>
      <c r="B36" s="9" t="s">
        <v>46</v>
      </c>
      <c r="C36" s="9" t="s">
        <v>41</v>
      </c>
      <c r="D36" s="57">
        <v>8018</v>
      </c>
      <c r="E36" s="14">
        <v>8018</v>
      </c>
      <c r="F36" s="14">
        <v>4107</v>
      </c>
      <c r="G36" s="14">
        <v>4107</v>
      </c>
      <c r="H36" s="52">
        <f t="shared" si="1"/>
        <v>51.222249937640306</v>
      </c>
      <c r="I36" s="52">
        <f t="shared" si="2"/>
        <v>100</v>
      </c>
    </row>
    <row r="37" spans="1:9" ht="15.75" x14ac:dyDescent="0.25">
      <c r="A37" s="16" t="s">
        <v>72</v>
      </c>
      <c r="B37" s="11"/>
      <c r="C37" s="11"/>
      <c r="D37" s="56">
        <f>D7+D14+D16+D20+D24+D28+D30+D32+D35</f>
        <v>75280.399999999994</v>
      </c>
      <c r="E37" s="56">
        <f t="shared" ref="E37:G37" si="11">E7+E14+E16+E20+E24+E28+E30+E32+E35</f>
        <v>88534</v>
      </c>
      <c r="F37" s="56">
        <f t="shared" si="11"/>
        <v>46974</v>
      </c>
      <c r="G37" s="56">
        <f t="shared" si="11"/>
        <v>33879</v>
      </c>
      <c r="H37" s="53">
        <f t="shared" si="1"/>
        <v>38.266654618564623</v>
      </c>
      <c r="I37" s="53">
        <f t="shared" si="2"/>
        <v>72.122876484863966</v>
      </c>
    </row>
    <row r="40" spans="1:9" x14ac:dyDescent="0.25">
      <c r="D40" s="19"/>
      <c r="E40" s="19"/>
      <c r="F40" s="19"/>
      <c r="G40" s="19"/>
    </row>
  </sheetData>
  <mergeCells count="2">
    <mergeCell ref="A2:H2"/>
    <mergeCell ref="A3:G3"/>
  </mergeCells>
  <pageMargins left="1.1023622047244095" right="0.11811023622047245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приложение3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</dc:creator>
  <cp:lastModifiedBy>admin</cp:lastModifiedBy>
  <cp:lastPrinted>2020-07-27T10:57:24Z</cp:lastPrinted>
  <dcterms:created xsi:type="dcterms:W3CDTF">2013-03-26T03:35:17Z</dcterms:created>
  <dcterms:modified xsi:type="dcterms:W3CDTF">2020-09-03T05:20:53Z</dcterms:modified>
</cp:coreProperties>
</file>