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080" yWindow="315" windowWidth="17595" windowHeight="11580" activeTab="1"/>
  </bookViews>
  <sheets>
    <sheet name="Приложение 1" sheetId="1" r:id="rId1"/>
    <sheet name="приложение3" sheetId="5" r:id="rId2"/>
    <sheet name="Приложение 2" sheetId="3" r:id="rId3"/>
  </sheets>
  <definedNames>
    <definedName name="_xlnm._FilterDatabase" localSheetId="0" hidden="1">'Приложение 1'!$A$7:$E$69</definedName>
  </definedNames>
  <calcPr calcId="144525"/>
</workbook>
</file>

<file path=xl/calcChain.xml><?xml version="1.0" encoding="utf-8"?>
<calcChain xmlns="http://schemas.openxmlformats.org/spreadsheetml/2006/main">
  <c r="D21" i="1" l="1"/>
  <c r="F33" i="3" l="1"/>
  <c r="E26" i="3" l="1"/>
  <c r="D26" i="3"/>
  <c r="F27" i="3"/>
  <c r="C10" i="1" l="1"/>
  <c r="E16" i="1"/>
  <c r="E15" i="1"/>
  <c r="E18" i="3" l="1"/>
  <c r="D53" i="1" l="1"/>
  <c r="E49" i="1" l="1"/>
  <c r="E22" i="3" l="1"/>
  <c r="E12" i="1" l="1"/>
  <c r="D48" i="1"/>
  <c r="C48" i="1"/>
  <c r="D50" i="1"/>
  <c r="C50" i="1"/>
  <c r="E48" i="1" l="1"/>
  <c r="E50" i="1"/>
  <c r="C47" i="1"/>
  <c r="D47" i="1"/>
  <c r="D10" i="1"/>
  <c r="E47" i="1" l="1"/>
  <c r="D22" i="3"/>
  <c r="D25" i="1"/>
  <c r="D66" i="1" l="1"/>
  <c r="C66" i="1"/>
  <c r="E7" i="3" l="1"/>
  <c r="D65" i="1" l="1"/>
  <c r="D31" i="3" l="1"/>
  <c r="E31" i="3"/>
  <c r="C21" i="1"/>
  <c r="C53" i="1"/>
  <c r="C23" i="1"/>
  <c r="E14" i="1"/>
  <c r="C9" i="1"/>
  <c r="E10" i="1" l="1"/>
  <c r="D7" i="3" l="1"/>
  <c r="F14" i="3"/>
  <c r="D15" i="3"/>
  <c r="E15" i="3"/>
  <c r="E37" i="1"/>
  <c r="D35" i="1"/>
  <c r="C35" i="1"/>
  <c r="F9" i="3" l="1"/>
  <c r="F10" i="3"/>
  <c r="F12" i="3"/>
  <c r="F16" i="3"/>
  <c r="F17" i="3"/>
  <c r="F19" i="3"/>
  <c r="F20" i="3"/>
  <c r="F21" i="3"/>
  <c r="F23" i="3"/>
  <c r="F25" i="3"/>
  <c r="F28" i="3"/>
  <c r="F30" i="3"/>
  <c r="F32" i="3"/>
  <c r="F35" i="3"/>
  <c r="F7" i="3" l="1"/>
  <c r="E54" i="1"/>
  <c r="E55" i="1"/>
  <c r="E53" i="1" l="1"/>
  <c r="D29" i="1"/>
  <c r="C45" i="1" l="1"/>
  <c r="D45" i="1"/>
  <c r="C29" i="1" l="1"/>
  <c r="E11" i="1" l="1"/>
  <c r="E13" i="1"/>
  <c r="E19" i="1"/>
  <c r="E22" i="1"/>
  <c r="E24" i="1"/>
  <c r="E30" i="1"/>
  <c r="E32" i="1"/>
  <c r="E36" i="1"/>
  <c r="E41" i="1"/>
  <c r="E44" i="1"/>
  <c r="E61" i="1"/>
  <c r="E64" i="1"/>
  <c r="E66" i="1"/>
  <c r="E67" i="1"/>
  <c r="E68" i="1"/>
  <c r="F31" i="3" l="1"/>
  <c r="F8" i="3"/>
  <c r="C18" i="1" l="1"/>
  <c r="D18" i="1"/>
  <c r="E21" i="1" l="1"/>
  <c r="E18" i="1"/>
  <c r="D18" i="3"/>
  <c r="C65" i="1"/>
  <c r="D40" i="1"/>
  <c r="C40" i="1"/>
  <c r="D39" i="1"/>
  <c r="C39" i="1"/>
  <c r="D33" i="1"/>
  <c r="C33" i="1"/>
  <c r="F18" i="3" l="1"/>
  <c r="E39" i="1"/>
  <c r="E65" i="1"/>
  <c r="E40" i="1"/>
  <c r="D43" i="1"/>
  <c r="C43" i="1"/>
  <c r="E35" i="1" l="1"/>
  <c r="E43" i="1"/>
  <c r="D31" i="1" l="1"/>
  <c r="D28" i="1" s="1"/>
  <c r="C31" i="1"/>
  <c r="E31" i="1" l="1"/>
  <c r="E29" i="1"/>
  <c r="C28" i="1"/>
  <c r="C27" i="1" s="1"/>
  <c r="D63" i="1"/>
  <c r="C62" i="1"/>
  <c r="D60" i="1"/>
  <c r="C60" i="1"/>
  <c r="C59" i="1" s="1"/>
  <c r="C58" i="1" l="1"/>
  <c r="C57" i="1" s="1"/>
  <c r="C69" i="1" s="1"/>
  <c r="E28" i="1"/>
  <c r="E60" i="1"/>
  <c r="E63" i="1"/>
  <c r="D62" i="1"/>
  <c r="D59" i="1"/>
  <c r="D27" i="1"/>
  <c r="D13" i="3"/>
  <c r="E13" i="3"/>
  <c r="D58" i="1" l="1"/>
  <c r="D57" i="1" s="1"/>
  <c r="E62" i="1"/>
  <c r="F13" i="3"/>
  <c r="E27" i="1"/>
  <c r="E59" i="1"/>
  <c r="D42" i="1"/>
  <c r="C42" i="1"/>
  <c r="C38" i="1" s="1"/>
  <c r="D23" i="1"/>
  <c r="D20" i="1" s="1"/>
  <c r="E58" i="1" l="1"/>
  <c r="E23" i="1"/>
  <c r="E42" i="1"/>
  <c r="D38" i="1"/>
  <c r="E38" i="1" l="1"/>
  <c r="E57" i="1"/>
  <c r="D34" i="3"/>
  <c r="E34" i="3"/>
  <c r="D29" i="3"/>
  <c r="E29" i="3"/>
  <c r="D9" i="1"/>
  <c r="C20" i="1"/>
  <c r="F22" i="3" l="1"/>
  <c r="F29" i="3"/>
  <c r="F15" i="3"/>
  <c r="D36" i="3"/>
  <c r="C10" i="5" s="1"/>
  <c r="F26" i="3"/>
  <c r="F34" i="3"/>
  <c r="E36" i="3"/>
  <c r="E20" i="1"/>
  <c r="E9" i="1"/>
  <c r="C17" i="1"/>
  <c r="C8" i="1" s="1"/>
  <c r="D17" i="1"/>
  <c r="D8" i="1" s="1"/>
  <c r="D69" i="1" l="1"/>
  <c r="F36" i="3"/>
  <c r="D10" i="5"/>
  <c r="E17" i="1"/>
  <c r="E8" i="1" l="1"/>
  <c r="D9" i="5"/>
  <c r="D8" i="5" s="1"/>
  <c r="D11" i="5" s="1"/>
  <c r="C9" i="5"/>
  <c r="C8" i="5" s="1"/>
  <c r="C11" i="5" s="1"/>
  <c r="E69" i="1" l="1"/>
</calcChain>
</file>

<file path=xl/sharedStrings.xml><?xml version="1.0" encoding="utf-8"?>
<sst xmlns="http://schemas.openxmlformats.org/spreadsheetml/2006/main" count="241" uniqueCount="204">
  <si>
    <t>(тыс. руб.)</t>
  </si>
  <si>
    <t>Код БК</t>
  </si>
  <si>
    <t>Наименование доходного источника</t>
  </si>
  <si>
    <t>Кассовое исполнение</t>
  </si>
  <si>
    <t>НАЛОГОВЫЕ И НЕНАЛОГОВЫЕ ДОХОДЫ</t>
  </si>
  <si>
    <t>НАЛОГИ НА ПРИБЫЛЬ, ДОХОДЫ</t>
  </si>
  <si>
    <t>000 10102000010000 110</t>
  </si>
  <si>
    <t>Налог на доходы физических лиц</t>
  </si>
  <si>
    <t>182 10102010010000 110</t>
  </si>
  <si>
    <t>000 10600000000000 000</t>
  </si>
  <si>
    <t>НАЛОГИ НА ИМУЩЕСТВО</t>
  </si>
  <si>
    <t>Налог на имущество физических лиц</t>
  </si>
  <si>
    <t>Земельный налог</t>
  </si>
  <si>
    <t>ДОХОДЫ ОТ ИСПОЛЬЗОВАНИЯ ИМУЩЕСТВА, НАХОДЯЩЕГОСЯ В ГОСУДАРСТВЕННОЙ И МУНИЦИПАЛЬНОЙ СОБСТВЕННОСТИ</t>
  </si>
  <si>
    <t>ДОХОДЫ ОТ ОКАЗАНИЯ ПЛАТНЫХ УСЛУГ И КОМПЕНСАЦИИ ЗАТРАТ ГОСУДАРСТВА</t>
  </si>
  <si>
    <t>БЕЗВОЗМЕЗДНЫЕ ПОСТУПЛЕНИЯ ОТ ДРУГИХ БЮДЖЕТОВ БЮДЖЕТНОЙ СИСТЕМЫ РОССИЙСКОЙ ФЕДЕРАЦИИ</t>
  </si>
  <si>
    <t>Дотации бюджетам субъектов Российской Федерации и муниципальных образований</t>
  </si>
  <si>
    <t>Дотации на выравнивание бюджетной обеспеченности</t>
  </si>
  <si>
    <t>Субвенции бюджетам субъектов Российской Федерации и муниципальных образований</t>
  </si>
  <si>
    <t>Иные межбюджетные трансферты</t>
  </si>
  <si>
    <t>Уточненный план</t>
  </si>
  <si>
    <t>Приложение 1</t>
  </si>
  <si>
    <t>к решению Боровской</t>
  </si>
  <si>
    <t>поселковой Думы</t>
  </si>
  <si>
    <t>Доходы бюджета муниципального образования поселок Боровский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</si>
  <si>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</si>
  <si>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</si>
  <si>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компенсации затрат государства</t>
  </si>
  <si>
    <t>Прочие доходы от компенсации затрат государства</t>
  </si>
  <si>
    <t>Дотации бюджетам поселений на выравнивание бюджетной обеспеченности</t>
  </si>
  <si>
    <t xml:space="preserve">Субвенции бюджетам на осуществление первичного воинского учета на территориях, где отсутствуют военные комиссариаты  </t>
  </si>
  <si>
    <t>Субвенции бюджетам поселений на осуществление первичного воинского учета на территориях, где отсутствуют военные комиссариаты</t>
  </si>
  <si>
    <t>Приложение 2</t>
  </si>
  <si>
    <t>Наименование</t>
  </si>
  <si>
    <t>Раз-дел</t>
  </si>
  <si>
    <t>Под-раз-дел</t>
  </si>
  <si>
    <t>2</t>
  </si>
  <si>
    <t>ОБЩЕГОСУДАРСТВЕННЫЕ ВОПРОСЫ</t>
  </si>
  <si>
    <t>01</t>
  </si>
  <si>
    <t>02</t>
  </si>
  <si>
    <t>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</si>
  <si>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</si>
  <si>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</si>
  <si>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07</t>
  </si>
  <si>
    <t>11</t>
  </si>
  <si>
    <t>Другие общегосударственные вопросы</t>
  </si>
  <si>
    <t>13</t>
  </si>
  <si>
    <t>НАЦИОНАЛЬНАЯ БЕЗОПАСНОСТЬ И ПРАВООХРАНИТЕЛЬНАЯ ДЕЯТЕЛЬНОСТЬ</t>
  </si>
  <si>
    <t>09</t>
  </si>
  <si>
    <t>Другие вопросы в области национальной безопасности и правоохранительной деятельности</t>
  </si>
  <si>
    <t>14</t>
  </si>
  <si>
    <t>НАЦИОНАЛЬНАЯ ЭКОНОМИКА</t>
  </si>
  <si>
    <t>08</t>
  </si>
  <si>
    <t>10</t>
  </si>
  <si>
    <t>Другие вопросы в области национальной экономики</t>
  </si>
  <si>
    <t>12</t>
  </si>
  <si>
    <t>ЖИЛИЩНО-КОММУНАЛЬНОЕ ХОЗЯЙСТВО</t>
  </si>
  <si>
    <t>05</t>
  </si>
  <si>
    <t>Жилищное хозяйство</t>
  </si>
  <si>
    <t>Благоустройство</t>
  </si>
  <si>
    <t>ОБРАЗОВАНИЕ</t>
  </si>
  <si>
    <t>Молодежная политика и оздоровление детей</t>
  </si>
  <si>
    <t>КУЛЬТУРА, КИНЕМАТОГРАФИЯ</t>
  </si>
  <si>
    <t>Культура</t>
  </si>
  <si>
    <t>СОЦИАЛЬНАЯ ПОЛИТИКА</t>
  </si>
  <si>
    <t>Пенсионное обеспечение</t>
  </si>
  <si>
    <t>ФИЗИЧЕСКАЯ КУЛЬТУРА И СПОРТ</t>
  </si>
  <si>
    <t>Массовый спорт</t>
  </si>
  <si>
    <t>Итого</t>
  </si>
  <si>
    <t>Мобилизационная и вневойсковая подготовка</t>
  </si>
  <si>
    <t>НАЦИОНАЛЬНАЯ ОБОРОНА</t>
  </si>
  <si>
    <t>Дорожное хозяйство (дорожные фонды)</t>
  </si>
  <si>
    <t>Расходы бюджета муниципального образования поселок Боровский по</t>
  </si>
  <si>
    <t>Код бюджетной классификации</t>
  </si>
  <si>
    <t xml:space="preserve">Наименование кода </t>
  </si>
  <si>
    <t>План</t>
  </si>
  <si>
    <t>Исполнено</t>
  </si>
  <si>
    <t>066 01 05 00 00 10 0000 000</t>
  </si>
  <si>
    <t>Изменение остатков средств на счетах по учету средств бюджета</t>
  </si>
  <si>
    <t>066 01 05 02 01 10 0000 510</t>
  </si>
  <si>
    <t>Увеличение прочих остатков денежных  средств бюджетов</t>
  </si>
  <si>
    <t>066 01 05 02 01 10 0000 610</t>
  </si>
  <si>
    <t>Уменьшение прочих  остатков денежных средств бюджетов</t>
  </si>
  <si>
    <t>ВСЕГО источников внутреннего финансирования</t>
  </si>
  <si>
    <t>Исполнение бюджета</t>
  </si>
  <si>
    <t>по источникам финансирования дефицита бюджета</t>
  </si>
  <si>
    <t>ШТРАФЫ, САНКЦИИ, ВОЗМЕЩЕНИЕ УЩЕРБА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</si>
  <si>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</si>
  <si>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</si>
  <si>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(тыс.руб.)</t>
  </si>
  <si>
    <t>ДОХОДЫ БЮДЖЕТА  - ВСЕГО</t>
  </si>
  <si>
    <t xml:space="preserve"> Доходы, получаемые в виде
 арендной платы за земли после
 разграничения государственной
 собственности на землю, а также
 средства от продажи права на
 заключение договоров аренды
 указанных земельных участков (заисключением земельных участков
 бюджетных и автономных
 учреждений)
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</si>
  <si>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</si>
  <si>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БЕЗВОЗМЕЗДНЫЕ ПОСТУПЛЕНИЯ </t>
  </si>
  <si>
    <t xml:space="preserve">  Доходы, получаемые в виде
 арендной платы, а также средства
 от продажи права на заключение
 договоров аренды за земли,
 находящиеся в собственности
 сельских поселений (за
 исключением земельных участков
 муниципальных бюджетных и
 автономных учреждений)
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</si>
  <si>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</si>
  <si>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</si>
  <si>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</si>
  <si>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Земельный налог с организаций</t>
  </si>
  <si>
    <t>000 1 06 06030 00 0000 110</t>
  </si>
  <si>
    <t>182 1 06 06033 10 0000 110</t>
  </si>
  <si>
    <t>Земельный налог с организаций, обладающих земельным участком, расположенным в границах сельских поселений</t>
  </si>
  <si>
    <t>000 1 06 06040 00 0000 110</t>
  </si>
  <si>
    <t>Земельный налог с физических лиц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</si>
  <si>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</si>
  <si>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</t>
  </si>
  <si>
    <t>Доходы от сдачи в аренду имущества, составляющего казну сельских поселений (за исключением земельных участков)</t>
  </si>
  <si>
    <t>Прочие доходы от компенсации затрат бюджетов сельских поселений</t>
  </si>
  <si>
    <t>Прочие межбюджетные трансферты, передаваемые бюджетам  сельских поселений</t>
  </si>
  <si>
    <t>000 1 00 00000 00 0000 000</t>
  </si>
  <si>
    <t>000 1 01 00000 00 0000 000</t>
  </si>
  <si>
    <t>182 1 01 02020 01 0000 110</t>
  </si>
  <si>
    <t>182 1 01 02030 01 0000 110</t>
  </si>
  <si>
    <t>000 1 06 01000 00 0000 110</t>
  </si>
  <si>
    <t>182 1 06 01030 10 0000 110</t>
  </si>
  <si>
    <t>000 1 06 06000 00 0000 110</t>
  </si>
  <si>
    <t>000 1 11 05000 00 0000 120</t>
  </si>
  <si>
    <t>000 1 11 00000 00 0000 000</t>
  </si>
  <si>
    <t>000 1 11 05020 00 0000 120</t>
  </si>
  <si>
    <t>066 1 11 05025 10 0000 120</t>
  </si>
  <si>
    <t>066 1 11 05070 00 0000 120</t>
  </si>
  <si>
    <t>066 1 11 05075 10 0000 120</t>
  </si>
  <si>
    <t>000 1 13 00000 00 0000 000</t>
  </si>
  <si>
    <t>000 1 13 02000 00 0000 130</t>
  </si>
  <si>
    <t>000 1 13 02900 00 0000 130</t>
  </si>
  <si>
    <t>066  1 13 02995 10 0000 130</t>
  </si>
  <si>
    <t>000 1 16 00000 00 0000 000</t>
  </si>
  <si>
    <t>000 2 00 00000 00 0000 000</t>
  </si>
  <si>
    <t>000 2 02 00000 00 0000 000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</si>
  <si>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</si>
  <si>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</si>
  <si>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</si>
  <si>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066 1 11 09045 10 0000 120</t>
  </si>
  <si>
    <t>Доходы, поступающие в порядке возмещения расходов, понесенных в связи с эксплуатацией имущества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</si>
  <si>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</si>
  <si>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000 1 13 02060 10 0000 130</t>
  </si>
  <si>
    <t>066 1 13 02065 10 0000 130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</si>
  <si>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</si>
  <si>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</si>
  <si>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Функционирование высшего должностного лица субъекта Российской Федерации и муниципального образования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</si>
  <si>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</si>
  <si>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</si>
  <si>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>066 1 11 05300 00 0000 120</t>
  </si>
  <si>
    <t>066 1 11 05320 00 0000 120</t>
  </si>
  <si>
    <t>Доходы от оказания платных услуг (работ)</t>
  </si>
  <si>
    <t>Прочие доходы от оказания платных услуг (работ) получателями средств бюджетов сельских поселений</t>
  </si>
  <si>
    <t>066 1 13 01000 00 0000 130</t>
  </si>
  <si>
    <t>066 1 13 01995 10 0000 130</t>
  </si>
  <si>
    <t>Прочие доходы от оказания платных услуг (работ)</t>
  </si>
  <si>
    <t>066 1 13 01990 00 0000 130</t>
  </si>
  <si>
    <t>Общеэкономические вопросы</t>
  </si>
  <si>
    <t xml:space="preserve">Уточненный план </t>
  </si>
  <si>
    <t>Резервные фонды</t>
  </si>
  <si>
    <t>Приложение 3</t>
  </si>
  <si>
    <t>Социальное обеспечение населения</t>
  </si>
  <si>
    <t>% исполнения год</t>
  </si>
  <si>
    <t>000 2 0201001 00 0000 150</t>
  </si>
  <si>
    <t>000 2 02 01000 00 0000 150</t>
  </si>
  <si>
    <t xml:space="preserve">066 2 02 35118 10 0000 150 </t>
  </si>
  <si>
    <t>000 2 02 03000 00 0000 150</t>
  </si>
  <si>
    <t>000 2 02 03010 00 0000 150</t>
  </si>
  <si>
    <t>000 2 02 04000 00 0000 150</t>
  </si>
  <si>
    <t>000 2 02 04014 00 0000.150</t>
  </si>
  <si>
    <t>066 2 02 04014 10 0000 150</t>
  </si>
  <si>
    <t>066 2 02 49999 10 0000 150</t>
  </si>
  <si>
    <t>8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</si>
  <si>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</si>
  <si>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066 1 16 02020 02 0000 140</t>
  </si>
  <si>
    <t>066 1 16 07090 10 0000 140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</si>
  <si>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</si>
  <si>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 xml:space="preserve">066 2 02 16001 10 0000 150
</t>
  </si>
  <si>
    <t>066 1 1109080 10 0000 120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</si>
  <si>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сельских поселений, и на землях или земельных участках, государственная собственность на которые не разграничена</t>
  </si>
  <si>
    <t>Защита населения и территории от чрезвычайных ситуаций природного и техногенного характера, пожарная безопасность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</si>
  <si>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</si>
  <si>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182 1 01 02080 01 0000110</t>
  </si>
  <si>
    <t>182 1 01 02130 01 1000 110</t>
  </si>
  <si>
    <t>Налог на доходы физических лиц в отношении доходов от долевого участия в организации, полученных в виде дивидендов.</t>
  </si>
  <si>
    <t>000 1 0900000000000 000</t>
  </si>
  <si>
    <t>ЗАДОЛЖЕННОСТЬ И ПЕРЕРАСЧЕТЫ ПО ОТМЕНЕННЫМ НАЛОГАМ, СБОРАМ И ИНЫМ ОБЯЗАТЕЛЬНЫМ ПЛАТЕЖАМ</t>
  </si>
  <si>
    <t>182 1 09 04053 10 0000 110</t>
  </si>
  <si>
    <t>Земельный налог (по обязательствам, возникшим до 1 января 2006 года), мобилизуемый на территориях сельских поселений</t>
  </si>
  <si>
    <t>Коммунальное хозяйство</t>
  </si>
  <si>
    <t>182 1 01 02140 01 1000 110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</si>
  <si>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рублей).</t>
  </si>
  <si>
    <t xml:space="preserve">Кассовое исполнено </t>
  </si>
  <si>
    <t>000 1 14 00000 00 0000 000</t>
  </si>
  <si>
    <t>ДОХОДЫ ОТ ПРОДАЖИ МАТЕРИАЛЬНЫХ И НЕМАТЕРИАЛЬНЫХ АКТИВОВ</t>
  </si>
  <si>
    <t>066 1 14 02000 00 0000 000</t>
  </si>
  <si>
    <t>066 1 14 06000 00 0000 430</t>
  </si>
  <si>
    <t>Доходы 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</si>
  <si>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 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</si>
  <si>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Доходы 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</si>
  <si>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066 1 14 06025 10 0000 430</t>
  </si>
  <si>
    <t>066 1 14 02053 10 0000 410</t>
  </si>
  <si>
    <r>
      <t xml:space="preserve">Доходы от продажи земельных участков, находящихся в государственной и муниципальной собственности </t>
    </r>
    <r>
      <rPr>
        <sz val="12"/>
        <color theme="1"/>
        <rFont val="PT Astra Serif"/>
        <family val="1"/>
        <charset val="204"/>
      </rPr>
      <t>(при наличии плановых показателей)</t>
    </r>
  </si>
  <si>
    <t>Доходы от приватизации имущества, находящегося в собственности сельских поселений, в части приватизации нефинансовых активов имущества казны</t>
  </si>
  <si>
    <t>066 1 14 13060 10 0000 410</t>
  </si>
  <si>
    <t>06611610032100000140</t>
  </si>
  <si>
    <t>Прочее возмещение ущерба, причиненного муниципальному имуществу сельского поселения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</si>
  <si>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Профессиональная подготовка, переподготовка и повышение квалификации</t>
  </si>
  <si>
    <t>по кодам классификации доходов бюджетов за 7 месяцев  2024 года</t>
  </si>
  <si>
    <t>разделам и подразделам классификации расходов бюджетов за 7 месяцев 2024 года</t>
  </si>
  <si>
    <t>муниципального образования поселок Боровский за 7 месяцев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</si>
</sst>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/mm/yyyy\ &quot;г.&quot;"/>
    <numFmt numFmtId="165" formatCode="?"/>
    <numFmt numFmtId="166" formatCode="0.0"/>
  </numFmts>
  <fonts count="18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raditional Arabic"/>
      <family val="1"/>
    </font>
    <font>
      <b/>
      <sz val="11"/>
      <color theme="1"/>
      <name val="Calibri"/>
      <family val="2"/>
      <charset val="204"/>
      <scheme val="minor"/>
    </font>
    <font>
      <b/>
      <sz val="13"/>
      <name val="Times New Roman"/>
      <family val="1"/>
      <charset val="204"/>
    </font>
    <font>
      <sz val="13"/>
      <name val="Times New Roman"/>
      <family val="1"/>
      <charset val="204"/>
    </font>
    <font>
      <b/>
      <sz val="12"/>
      <name val="PT Astra Serif"/>
      <family val="1"/>
      <charset val="204"/>
    </font>
    <font>
      <b/>
      <sz val="12"/>
      <color theme="1"/>
      <name val="PT Astra Serif"/>
      <family val="1"/>
      <charset val="204"/>
    </font>
    <font>
      <sz val="12"/>
      <name val="PT Astra Serif"/>
      <family val="1"/>
      <charset val="204"/>
    </font>
    <font>
      <sz val="12"/>
      <color theme="1"/>
      <name val="PT Astra Serif"/>
      <family val="1"/>
      <charset val="204"/>
    </font>
    <font>
      <sz val="12"/>
      <color rgb="FF000000"/>
      <name val="PT Astra Serif"/>
      <family val="1"/>
      <charset val="204"/>
    </font>
    <font>
      <sz val="12"/>
      <color rgb="FF22272F"/>
      <name val="PT Astra Serif"/>
      <family val="1"/>
      <charset val="204"/>
    </font>
    <font>
      <b/>
      <sz val="12"/>
      <color rgb="FF000000"/>
      <name val="PT Astra Serif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99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1" applyFont="1" applyAlignment="1">
      <alignment horizontal="right"/>
    </xf>
    <xf numFmtId="0" fontId="3" fillId="0" borderId="0" xfId="1" applyFont="1"/>
    <xf numFmtId="0" fontId="3" fillId="0" borderId="0" xfId="1" applyFont="1" applyFill="1" applyAlignment="1" applyProtection="1">
      <alignment horizontal="right"/>
    </xf>
    <xf numFmtId="0" fontId="3" fillId="2" borderId="1" xfId="1" applyFont="1" applyFill="1" applyBorder="1" applyAlignment="1">
      <alignment vertical="top" wrapText="1"/>
    </xf>
    <xf numFmtId="49" fontId="2" fillId="0" borderId="0" xfId="1" applyNumberFormat="1" applyFont="1" applyFill="1" applyBorder="1" applyAlignment="1" applyProtection="1">
      <alignment horizontal="centerContinuous" wrapText="1"/>
    </xf>
    <xf numFmtId="0" fontId="3" fillId="0" borderId="1" xfId="1" applyFont="1" applyFill="1" applyBorder="1" applyAlignment="1" applyProtection="1">
      <alignment vertical="top" wrapText="1"/>
    </xf>
    <xf numFmtId="49" fontId="3" fillId="0" borderId="1" xfId="1" applyNumberFormat="1" applyFont="1" applyFill="1" applyBorder="1" applyAlignment="1" applyProtection="1">
      <alignment vertical="top" wrapText="1"/>
    </xf>
    <xf numFmtId="49" fontId="3" fillId="0" borderId="1" xfId="1" applyNumberFormat="1" applyFont="1" applyFill="1" applyBorder="1" applyAlignment="1" applyProtection="1">
      <alignment vertical="top"/>
    </xf>
    <xf numFmtId="0" fontId="2" fillId="0" borderId="1" xfId="1" applyFont="1" applyFill="1" applyBorder="1" applyAlignment="1">
      <alignment vertical="top" wrapText="1"/>
    </xf>
    <xf numFmtId="49" fontId="2" fillId="0" borderId="1" xfId="1" applyNumberFormat="1" applyFont="1" applyFill="1" applyBorder="1" applyAlignment="1" applyProtection="1">
      <alignment vertical="top"/>
    </xf>
    <xf numFmtId="3" fontId="2" fillId="0" borderId="1" xfId="1" applyNumberFormat="1" applyFont="1" applyFill="1" applyBorder="1" applyAlignment="1" applyProtection="1">
      <alignment vertical="top"/>
    </xf>
    <xf numFmtId="0" fontId="3" fillId="0" borderId="1" xfId="1" applyFont="1" applyFill="1" applyBorder="1" applyAlignment="1">
      <alignment vertical="top" wrapText="1"/>
    </xf>
    <xf numFmtId="3" fontId="3" fillId="0" borderId="1" xfId="1" applyNumberFormat="1" applyFont="1" applyFill="1" applyBorder="1" applyAlignment="1" applyProtection="1">
      <alignment vertical="top"/>
    </xf>
    <xf numFmtId="0" fontId="2" fillId="2" borderId="1" xfId="1" applyFont="1" applyFill="1" applyBorder="1" applyAlignment="1">
      <alignment vertical="top" wrapText="1"/>
    </xf>
    <xf numFmtId="0" fontId="2" fillId="0" borderId="1" xfId="1" applyFont="1" applyFill="1" applyBorder="1" applyAlignment="1" applyProtection="1">
      <alignment vertical="top" wrapText="1"/>
    </xf>
    <xf numFmtId="0" fontId="3" fillId="0" borderId="1" xfId="1" applyFont="1" applyFill="1" applyBorder="1" applyAlignment="1" applyProtection="1">
      <alignment horizontal="center" vertical="top" wrapText="1"/>
    </xf>
    <xf numFmtId="49" fontId="3" fillId="0" borderId="1" xfId="1" applyNumberFormat="1" applyFont="1" applyFill="1" applyBorder="1" applyAlignment="1" applyProtection="1">
      <alignment horizontal="center" vertical="top"/>
    </xf>
    <xf numFmtId="3" fontId="0" fillId="0" borderId="0" xfId="0" applyNumberFormat="1"/>
    <xf numFmtId="0" fontId="5" fillId="0" borderId="0" xfId="0" applyFont="1"/>
    <xf numFmtId="0" fontId="5" fillId="0" borderId="1" xfId="0" applyFont="1" applyBorder="1" applyAlignment="1">
      <alignment vertical="top" wrapText="1"/>
    </xf>
    <xf numFmtId="0" fontId="4" fillId="0" borderId="0" xfId="0" applyFont="1"/>
    <xf numFmtId="0" fontId="3" fillId="0" borderId="0" xfId="0" applyFont="1"/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/>
    </xf>
    <xf numFmtId="0" fontId="3" fillId="0" borderId="1" xfId="0" applyFont="1" applyBorder="1" applyAlignment="1">
      <alignment horizontal="justify" vertical="top" wrapText="1"/>
    </xf>
    <xf numFmtId="49" fontId="2" fillId="2" borderId="1" xfId="0" applyNumberFormat="1" applyFont="1" applyFill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top" wrapText="1"/>
    </xf>
    <xf numFmtId="0" fontId="8" fillId="0" borderId="0" xfId="0" applyFont="1"/>
    <xf numFmtId="1" fontId="2" fillId="4" borderId="1" xfId="0" applyNumberFormat="1" applyFont="1" applyFill="1" applyBorder="1" applyAlignment="1">
      <alignment horizontal="center" vertical="top"/>
    </xf>
    <xf numFmtId="1" fontId="3" fillId="4" borderId="1" xfId="0" applyNumberFormat="1" applyFont="1" applyFill="1" applyBorder="1" applyAlignment="1">
      <alignment horizontal="center" vertical="top"/>
    </xf>
    <xf numFmtId="1" fontId="5" fillId="0" borderId="1" xfId="0" applyNumberFormat="1" applyFont="1" applyBorder="1" applyAlignment="1">
      <alignment vertical="top"/>
    </xf>
    <xf numFmtId="1" fontId="6" fillId="0" borderId="1" xfId="0" applyNumberFormat="1" applyFont="1" applyBorder="1" applyAlignment="1">
      <alignment vertical="top"/>
    </xf>
    <xf numFmtId="0" fontId="0" fillId="0" borderId="0" xfId="0" applyFont="1"/>
    <xf numFmtId="3" fontId="2" fillId="4" borderId="1" xfId="1" applyNumberFormat="1" applyFont="1" applyFill="1" applyBorder="1" applyAlignment="1" applyProtection="1">
      <alignment vertical="top"/>
    </xf>
    <xf numFmtId="0" fontId="2" fillId="0" borderId="1" xfId="0" applyFont="1" applyBorder="1" applyAlignment="1">
      <alignment horizontal="justify" vertical="top" wrapText="1"/>
    </xf>
    <xf numFmtId="0" fontId="0" fillId="0" borderId="0" xfId="0" applyAlignment="1">
      <alignment horizontal="center"/>
    </xf>
    <xf numFmtId="0" fontId="10" fillId="0" borderId="0" xfId="1" applyFont="1" applyBorder="1" applyAlignment="1">
      <alignment horizontal="center"/>
    </xf>
    <xf numFmtId="0" fontId="9" fillId="0" borderId="0" xfId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1" fontId="5" fillId="0" borderId="1" xfId="0" applyNumberFormat="1" applyFont="1" applyBorder="1" applyAlignment="1">
      <alignment vertical="top" wrapText="1"/>
    </xf>
    <xf numFmtId="3" fontId="3" fillId="0" borderId="1" xfId="1" applyNumberFormat="1" applyFont="1" applyFill="1" applyBorder="1" applyAlignment="1" applyProtection="1">
      <alignment vertical="top" wrapText="1"/>
    </xf>
    <xf numFmtId="0" fontId="0" fillId="0" borderId="0" xfId="0" applyAlignment="1">
      <alignment vertical="top" wrapText="1"/>
    </xf>
    <xf numFmtId="0" fontId="5" fillId="3" borderId="1" xfId="0" applyFont="1" applyFill="1" applyBorder="1" applyAlignment="1">
      <alignment vertical="top" wrapText="1"/>
    </xf>
    <xf numFmtId="166" fontId="5" fillId="0" borderId="1" xfId="0" applyNumberFormat="1" applyFont="1" applyBorder="1" applyAlignment="1">
      <alignment vertical="top"/>
    </xf>
    <xf numFmtId="0" fontId="11" fillId="0" borderId="1" xfId="1" applyFont="1" applyBorder="1" applyAlignment="1">
      <alignment vertical="top" wrapText="1"/>
    </xf>
    <xf numFmtId="0" fontId="11" fillId="0" borderId="1" xfId="1" applyFont="1" applyFill="1" applyBorder="1" applyAlignment="1" applyProtection="1">
      <alignment vertical="top" wrapText="1"/>
    </xf>
    <xf numFmtId="49" fontId="11" fillId="0" borderId="1" xfId="1" applyNumberFormat="1" applyFont="1" applyBorder="1" applyAlignment="1">
      <alignment vertical="top" wrapText="1"/>
    </xf>
    <xf numFmtId="3" fontId="11" fillId="0" borderId="1" xfId="1" applyNumberFormat="1" applyFont="1" applyBorder="1" applyAlignment="1">
      <alignment vertical="top" wrapText="1"/>
    </xf>
    <xf numFmtId="1" fontId="12" fillId="0" borderId="1" xfId="0" applyNumberFormat="1" applyFont="1" applyBorder="1" applyAlignment="1">
      <alignment vertical="top" wrapText="1"/>
    </xf>
    <xf numFmtId="49" fontId="13" fillId="0" borderId="1" xfId="1" applyNumberFormat="1" applyFont="1" applyBorder="1" applyAlignment="1">
      <alignment vertical="top" wrapText="1"/>
    </xf>
    <xf numFmtId="3" fontId="13" fillId="0" borderId="1" xfId="1" applyNumberFormat="1" applyFont="1" applyBorder="1" applyAlignment="1">
      <alignment vertical="top" wrapText="1"/>
    </xf>
    <xf numFmtId="1" fontId="14" fillId="0" borderId="1" xfId="0" applyNumberFormat="1" applyFont="1" applyBorder="1" applyAlignment="1">
      <alignment vertical="top" wrapText="1"/>
    </xf>
    <xf numFmtId="0" fontId="14" fillId="0" borderId="0" xfId="0" applyFont="1" applyAlignment="1">
      <alignment horizontal="justify" vertical="center" wrapText="1"/>
    </xf>
    <xf numFmtId="1" fontId="13" fillId="0" borderId="1" xfId="1" applyNumberFormat="1" applyFont="1" applyBorder="1" applyAlignment="1">
      <alignment vertical="top" wrapText="1"/>
    </xf>
    <xf numFmtId="49" fontId="11" fillId="0" borderId="1" xfId="0" applyNumberFormat="1" applyFont="1" applyBorder="1" applyAlignment="1" applyProtection="1">
      <alignment vertical="top" wrapText="1"/>
    </xf>
    <xf numFmtId="0" fontId="12" fillId="0" borderId="0" xfId="0" applyFont="1" applyAlignment="1">
      <alignment vertical="top" wrapText="1"/>
    </xf>
    <xf numFmtId="49" fontId="15" fillId="0" borderId="1" xfId="0" applyNumberFormat="1" applyFont="1" applyBorder="1" applyAlignment="1" applyProtection="1">
      <alignment vertical="top"/>
    </xf>
    <xf numFmtId="0" fontId="14" fillId="0" borderId="1" xfId="0" applyFont="1" applyBorder="1" applyAlignment="1">
      <alignment vertical="top" wrapText="1"/>
    </xf>
    <xf numFmtId="49" fontId="13" fillId="0" borderId="1" xfId="0" applyNumberFormat="1" applyFont="1" applyBorder="1" applyAlignment="1" applyProtection="1">
      <alignment vertical="top" wrapText="1"/>
    </xf>
    <xf numFmtId="49" fontId="13" fillId="4" borderId="1" xfId="1" applyNumberFormat="1" applyFont="1" applyFill="1" applyBorder="1" applyAlignment="1">
      <alignment vertical="top" wrapText="1"/>
    </xf>
    <xf numFmtId="49" fontId="11" fillId="4" borderId="1" xfId="1" applyNumberFormat="1" applyFont="1" applyFill="1" applyBorder="1" applyAlignment="1">
      <alignment vertical="top" wrapText="1"/>
    </xf>
    <xf numFmtId="0" fontId="13" fillId="0" borderId="1" xfId="1" applyFont="1" applyBorder="1" applyAlignment="1">
      <alignment vertical="top" wrapText="1"/>
    </xf>
    <xf numFmtId="0" fontId="15" fillId="0" borderId="1" xfId="0" applyFont="1" applyBorder="1" applyAlignment="1">
      <alignment horizontal="center" vertical="center" wrapText="1" readingOrder="1"/>
    </xf>
    <xf numFmtId="0" fontId="16" fillId="0" borderId="1" xfId="0" applyFont="1" applyBorder="1"/>
    <xf numFmtId="49" fontId="11" fillId="0" borderId="2" xfId="1" applyNumberFormat="1" applyFont="1" applyBorder="1" applyAlignment="1">
      <alignment horizontal="left" vertical="top" wrapText="1"/>
    </xf>
    <xf numFmtId="0" fontId="17" fillId="0" borderId="0" xfId="0" applyFont="1" applyAlignment="1">
      <alignment horizontal="left" vertical="top" wrapText="1"/>
    </xf>
    <xf numFmtId="0" fontId="16" fillId="0" borderId="2" xfId="0" applyFont="1" applyBorder="1"/>
    <xf numFmtId="49" fontId="11" fillId="0" borderId="3" xfId="1" applyNumberFormat="1" applyFont="1" applyBorder="1" applyAlignment="1">
      <alignment vertical="top" wrapText="1"/>
    </xf>
    <xf numFmtId="0" fontId="15" fillId="0" borderId="4" xfId="0" applyFont="1" applyBorder="1" applyAlignment="1">
      <alignment horizontal="left" vertical="center" wrapText="1" readingOrder="1"/>
    </xf>
    <xf numFmtId="49" fontId="11" fillId="0" borderId="5" xfId="1" applyNumberFormat="1" applyFont="1" applyBorder="1" applyAlignment="1">
      <alignment vertical="top" wrapText="1"/>
    </xf>
    <xf numFmtId="49" fontId="13" fillId="0" borderId="5" xfId="1" applyNumberFormat="1" applyFont="1" applyBorder="1" applyAlignment="1">
      <alignment vertical="top" wrapText="1"/>
    </xf>
    <xf numFmtId="0" fontId="13" fillId="0" borderId="5" xfId="1" applyNumberFormat="1" applyFont="1" applyBorder="1" applyAlignment="1">
      <alignment vertical="top" wrapText="1"/>
    </xf>
    <xf numFmtId="165" fontId="13" fillId="0" borderId="5" xfId="1" applyNumberFormat="1" applyFont="1" applyBorder="1" applyAlignment="1">
      <alignment vertical="top" wrapText="1"/>
    </xf>
    <xf numFmtId="0" fontId="14" fillId="0" borderId="5" xfId="0" applyFont="1" applyBorder="1" applyAlignment="1">
      <alignment vertical="top" wrapText="1"/>
    </xf>
    <xf numFmtId="49" fontId="13" fillId="0" borderId="5" xfId="0" applyNumberFormat="1" applyFont="1" applyBorder="1" applyAlignment="1" applyProtection="1">
      <alignment vertical="top" wrapText="1"/>
    </xf>
    <xf numFmtId="165" fontId="13" fillId="0" borderId="5" xfId="0" applyNumberFormat="1" applyFont="1" applyBorder="1" applyAlignment="1" applyProtection="1">
      <alignment vertical="top" wrapText="1"/>
    </xf>
    <xf numFmtId="165" fontId="13" fillId="4" borderId="5" xfId="1" applyNumberFormat="1" applyFont="1" applyFill="1" applyBorder="1" applyAlignment="1">
      <alignment vertical="top" wrapText="1"/>
    </xf>
    <xf numFmtId="0" fontId="16" fillId="0" borderId="5" xfId="0" applyFont="1" applyBorder="1" applyAlignment="1">
      <alignment vertical="top" wrapText="1"/>
    </xf>
    <xf numFmtId="0" fontId="15" fillId="0" borderId="5" xfId="0" applyFont="1" applyBorder="1" applyAlignment="1">
      <alignment vertical="top" wrapText="1" readingOrder="1"/>
    </xf>
    <xf numFmtId="0" fontId="16" fillId="0" borderId="6" xfId="0" applyFont="1" applyBorder="1" applyAlignment="1">
      <alignment vertical="top" wrapText="1"/>
    </xf>
    <xf numFmtId="0" fontId="15" fillId="0" borderId="7" xfId="0" applyFont="1" applyBorder="1" applyAlignment="1">
      <alignment horizontal="left" vertical="center" wrapText="1" readingOrder="1"/>
    </xf>
    <xf numFmtId="0" fontId="11" fillId="0" borderId="8" xfId="0" applyFont="1" applyBorder="1" applyAlignment="1">
      <alignment vertical="top" wrapText="1"/>
    </xf>
    <xf numFmtId="1" fontId="11" fillId="0" borderId="1" xfId="1" applyNumberFormat="1" applyFont="1" applyBorder="1" applyAlignment="1">
      <alignment vertical="top" wrapText="1"/>
    </xf>
    <xf numFmtId="1" fontId="14" fillId="0" borderId="1" xfId="0" applyNumberFormat="1" applyFont="1" applyBorder="1" applyAlignment="1">
      <alignment vertical="top"/>
    </xf>
    <xf numFmtId="1" fontId="15" fillId="0" borderId="1" xfId="0" applyNumberFormat="1" applyFont="1" applyBorder="1" applyAlignment="1">
      <alignment vertical="top" wrapText="1"/>
    </xf>
    <xf numFmtId="1" fontId="13" fillId="0" borderId="9" xfId="1" applyNumberFormat="1" applyFont="1" applyFill="1" applyBorder="1" applyAlignment="1">
      <alignment vertical="top" wrapText="1"/>
    </xf>
    <xf numFmtId="0" fontId="14" fillId="0" borderId="1" xfId="0" applyFont="1" applyBorder="1" applyAlignment="1">
      <alignment horizontal="left" wrapText="1"/>
    </xf>
    <xf numFmtId="3" fontId="3" fillId="4" borderId="1" xfId="1" applyNumberFormat="1" applyFont="1" applyFill="1" applyBorder="1" applyAlignment="1" applyProtection="1">
      <alignment vertical="top"/>
    </xf>
    <xf numFmtId="0" fontId="9" fillId="0" borderId="0" xfId="1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/>
    </xf>
    <xf numFmtId="49" fontId="3" fillId="2" borderId="2" xfId="0" applyNumberFormat="1" applyFont="1" applyFill="1" applyBorder="1" applyAlignment="1">
      <alignment horizontal="center" vertical="top" wrapText="1"/>
    </xf>
    <xf numFmtId="49" fontId="3" fillId="2" borderId="3" xfId="0" applyNumberFormat="1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justify" vertical="top" wrapText="1"/>
    </xf>
    <xf numFmtId="49" fontId="9" fillId="0" borderId="0" xfId="1" applyNumberFormat="1" applyFont="1" applyFill="1" applyBorder="1" applyAlignment="1" applyProtection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9"/>
  <sheetViews>
    <sheetView zoomScale="59" zoomScaleNormal="59" workbookViewId="0">
      <selection activeCell="D38" sqref="D38"/>
    </sheetView>
  </sheetViews>
  <sheetFormatPr defaultRowHeight="15"/>
  <cols>
    <col min="1" max="1" width="32" customWidth="1"/>
    <col min="2" max="2" width="44.85546875" customWidth="1"/>
    <col min="3" max="3" width="14.42578125" customWidth="1"/>
    <col min="4" max="4" width="15.42578125" customWidth="1"/>
    <col min="5" max="5" width="11.7109375" customWidth="1"/>
  </cols>
  <sheetData>
    <row r="1" spans="1:5">
      <c r="D1" t="s">
        <v>21</v>
      </c>
    </row>
    <row r="2" spans="1:5" hidden="1">
      <c r="C2" t="s">
        <v>22</v>
      </c>
    </row>
    <row r="3" spans="1:5" hidden="1">
      <c r="C3" t="s">
        <v>23</v>
      </c>
    </row>
    <row r="4" spans="1:5" ht="16.5">
      <c r="A4" s="91" t="s">
        <v>24</v>
      </c>
      <c r="B4" s="91"/>
      <c r="C4" s="91"/>
      <c r="D4" s="91"/>
    </row>
    <row r="5" spans="1:5" ht="16.5">
      <c r="A5" s="39"/>
      <c r="B5" s="40" t="s">
        <v>201</v>
      </c>
      <c r="C5" s="40"/>
      <c r="D5" s="41"/>
    </row>
    <row r="6" spans="1:5" ht="26.25" customHeight="1">
      <c r="A6" s="1"/>
      <c r="B6" s="1"/>
      <c r="C6" s="1"/>
      <c r="D6" s="2" t="s">
        <v>0</v>
      </c>
    </row>
    <row r="7" spans="1:5" ht="52.5" customHeight="1">
      <c r="A7" s="47" t="s">
        <v>1</v>
      </c>
      <c r="B7" s="47" t="s">
        <v>2</v>
      </c>
      <c r="C7" s="47" t="s">
        <v>20</v>
      </c>
      <c r="D7" s="48" t="s">
        <v>3</v>
      </c>
      <c r="E7" s="48" t="s">
        <v>155</v>
      </c>
    </row>
    <row r="8" spans="1:5" ht="42.75" customHeight="1">
      <c r="A8" s="49" t="s">
        <v>109</v>
      </c>
      <c r="B8" s="72" t="s">
        <v>4</v>
      </c>
      <c r="C8" s="85">
        <f>C9+C17+C25+C27+C38+C47+C53</f>
        <v>43151.399999999994</v>
      </c>
      <c r="D8" s="85">
        <f>D9+D17+D25+D27+D38+D47+D53</f>
        <v>28752.3</v>
      </c>
      <c r="E8" s="51">
        <f t="shared" ref="E8:E32" si="0">D8/C8*100</f>
        <v>66.63121011137531</v>
      </c>
    </row>
    <row r="9" spans="1:5" s="30" customFormat="1" ht="15.75" customHeight="1">
      <c r="A9" s="49" t="s">
        <v>110</v>
      </c>
      <c r="B9" s="72" t="s">
        <v>5</v>
      </c>
      <c r="C9" s="85">
        <f>C10</f>
        <v>14426.3</v>
      </c>
      <c r="D9" s="85">
        <f>D10</f>
        <v>8520.9</v>
      </c>
      <c r="E9" s="51">
        <f t="shared" si="0"/>
        <v>59.065040932186349</v>
      </c>
    </row>
    <row r="10" spans="1:5" ht="21" customHeight="1">
      <c r="A10" s="52" t="s">
        <v>6</v>
      </c>
      <c r="B10" s="73" t="s">
        <v>7</v>
      </c>
      <c r="C10" s="56">
        <f>C11+C12+C13+C14+C15+C16</f>
        <v>14426.3</v>
      </c>
      <c r="D10" s="56">
        <f>D11+D12+D13+D14+D15+D16</f>
        <v>8520.9</v>
      </c>
      <c r="E10" s="54">
        <f t="shared" si="0"/>
        <v>59.065040932186349</v>
      </c>
    </row>
    <row r="11" spans="1:5" ht="119.25" customHeight="1">
      <c r="A11" s="52" t="s">
        <v>8</v>
      </c>
      <c r="B11" s="74" t="s">
        <v>95</v>
      </c>
      <c r="C11" s="56">
        <v>7177.9</v>
      </c>
      <c r="D11" s="56">
        <v>5339</v>
      </c>
      <c r="E11" s="54">
        <f t="shared" si="0"/>
        <v>74.381086390169827</v>
      </c>
    </row>
    <row r="12" spans="1:5" ht="167.25" customHeight="1">
      <c r="A12" s="52" t="s">
        <v>111</v>
      </c>
      <c r="B12" s="75" t="s">
        <v>96</v>
      </c>
      <c r="C12" s="56">
        <v>43</v>
      </c>
      <c r="D12" s="56">
        <v>9.8000000000000007</v>
      </c>
      <c r="E12" s="54">
        <f>D12/C12*100</f>
        <v>22.790697674418606</v>
      </c>
    </row>
    <row r="13" spans="1:5" ht="76.5" customHeight="1">
      <c r="A13" s="52" t="s">
        <v>112</v>
      </c>
      <c r="B13" s="73" t="s">
        <v>25</v>
      </c>
      <c r="C13" s="56">
        <v>177</v>
      </c>
      <c r="D13" s="56">
        <v>164</v>
      </c>
      <c r="E13" s="54">
        <f t="shared" si="0"/>
        <v>92.655367231638422</v>
      </c>
    </row>
    <row r="14" spans="1:5" ht="158.25" customHeight="1">
      <c r="A14" s="52" t="s">
        <v>175</v>
      </c>
      <c r="B14" s="55" t="s">
        <v>174</v>
      </c>
      <c r="C14" s="56">
        <v>6382.4</v>
      </c>
      <c r="D14" s="56">
        <v>2287.1999999999998</v>
      </c>
      <c r="E14" s="54">
        <f t="shared" si="0"/>
        <v>35.836049135121584</v>
      </c>
    </row>
    <row r="15" spans="1:5" ht="66.75" customHeight="1">
      <c r="A15" s="52" t="s">
        <v>176</v>
      </c>
      <c r="B15" s="73" t="s">
        <v>177</v>
      </c>
      <c r="C15" s="56">
        <v>176</v>
      </c>
      <c r="D15" s="56">
        <v>222</v>
      </c>
      <c r="E15" s="54">
        <f t="shared" si="0"/>
        <v>126.13636363636364</v>
      </c>
    </row>
    <row r="16" spans="1:5" ht="91.5" customHeight="1">
      <c r="A16" s="52" t="s">
        <v>183</v>
      </c>
      <c r="B16" s="73" t="s">
        <v>184</v>
      </c>
      <c r="C16" s="56">
        <v>470</v>
      </c>
      <c r="D16" s="56">
        <v>498.9</v>
      </c>
      <c r="E16" s="54">
        <f t="shared" si="0"/>
        <v>106.14893617021278</v>
      </c>
    </row>
    <row r="17" spans="1:5" s="30" customFormat="1" ht="15.75">
      <c r="A17" s="49" t="s">
        <v>9</v>
      </c>
      <c r="B17" s="72" t="s">
        <v>10</v>
      </c>
      <c r="C17" s="85">
        <f>C18+C20</f>
        <v>21798.1</v>
      </c>
      <c r="D17" s="85">
        <f>D18+D20</f>
        <v>8334.2000000000007</v>
      </c>
      <c r="E17" s="51">
        <f t="shared" si="0"/>
        <v>38.233607516251425</v>
      </c>
    </row>
    <row r="18" spans="1:5" ht="15.75">
      <c r="A18" s="52" t="s">
        <v>113</v>
      </c>
      <c r="B18" s="73" t="s">
        <v>11</v>
      </c>
      <c r="C18" s="56">
        <f>C19</f>
        <v>4658</v>
      </c>
      <c r="D18" s="56">
        <f>D19</f>
        <v>465.1</v>
      </c>
      <c r="E18" s="54">
        <f t="shared" si="0"/>
        <v>9.9849720910261919</v>
      </c>
    </row>
    <row r="19" spans="1:5" ht="63.75" customHeight="1">
      <c r="A19" s="52" t="s">
        <v>114</v>
      </c>
      <c r="B19" s="73" t="s">
        <v>97</v>
      </c>
      <c r="C19" s="56">
        <v>4658</v>
      </c>
      <c r="D19" s="56">
        <v>465.1</v>
      </c>
      <c r="E19" s="54">
        <f t="shared" si="0"/>
        <v>9.9849720910261919</v>
      </c>
    </row>
    <row r="20" spans="1:5" ht="15.75">
      <c r="A20" s="52" t="s">
        <v>115</v>
      </c>
      <c r="B20" s="73" t="s">
        <v>12</v>
      </c>
      <c r="C20" s="56">
        <f>C21+C23</f>
        <v>17140.099999999999</v>
      </c>
      <c r="D20" s="56">
        <f>D21+D23</f>
        <v>7869.1</v>
      </c>
      <c r="E20" s="54">
        <f t="shared" si="0"/>
        <v>45.910467266818756</v>
      </c>
    </row>
    <row r="21" spans="1:5" ht="23.25" customHeight="1">
      <c r="A21" s="52" t="s">
        <v>99</v>
      </c>
      <c r="B21" s="73" t="s">
        <v>98</v>
      </c>
      <c r="C21" s="56">
        <f>C22</f>
        <v>11696.5</v>
      </c>
      <c r="D21" s="56">
        <f t="shared" ref="D21" si="1">D22</f>
        <v>7124.3</v>
      </c>
      <c r="E21" s="54">
        <f t="shared" si="0"/>
        <v>60.909673834052924</v>
      </c>
    </row>
    <row r="22" spans="1:5" ht="72" customHeight="1">
      <c r="A22" s="52" t="s">
        <v>100</v>
      </c>
      <c r="B22" s="73" t="s">
        <v>101</v>
      </c>
      <c r="C22" s="56">
        <v>11696.5</v>
      </c>
      <c r="D22" s="56">
        <v>7124.3</v>
      </c>
      <c r="E22" s="54">
        <f t="shared" si="0"/>
        <v>60.909673834052924</v>
      </c>
    </row>
    <row r="23" spans="1:5" ht="36.75" customHeight="1">
      <c r="A23" s="52" t="s">
        <v>102</v>
      </c>
      <c r="B23" s="73" t="s">
        <v>103</v>
      </c>
      <c r="C23" s="56">
        <f>C24</f>
        <v>5443.6</v>
      </c>
      <c r="D23" s="56">
        <f>D24</f>
        <v>744.8</v>
      </c>
      <c r="E23" s="54">
        <f t="shared" si="0"/>
        <v>13.682122125064295</v>
      </c>
    </row>
    <row r="24" spans="1:5" ht="69" customHeight="1">
      <c r="A24" s="52" t="s">
        <v>104</v>
      </c>
      <c r="B24" s="73" t="s">
        <v>105</v>
      </c>
      <c r="C24" s="56">
        <v>5443.6</v>
      </c>
      <c r="D24" s="56">
        <v>744.8</v>
      </c>
      <c r="E24" s="54">
        <f t="shared" si="0"/>
        <v>13.682122125064295</v>
      </c>
    </row>
    <row r="25" spans="1:5" ht="65.25" customHeight="1">
      <c r="A25" s="57" t="s">
        <v>178</v>
      </c>
      <c r="B25" s="58" t="s">
        <v>179</v>
      </c>
      <c r="C25" s="56"/>
      <c r="D25" s="56">
        <f>D26</f>
        <v>0</v>
      </c>
      <c r="E25" s="54"/>
    </row>
    <row r="26" spans="1:5" ht="66" customHeight="1">
      <c r="A26" s="59" t="s">
        <v>180</v>
      </c>
      <c r="B26" s="76" t="s">
        <v>181</v>
      </c>
      <c r="C26" s="56"/>
      <c r="D26" s="56"/>
      <c r="E26" s="54"/>
    </row>
    <row r="27" spans="1:5" s="30" customFormat="1" ht="70.5" customHeight="1">
      <c r="A27" s="49" t="s">
        <v>117</v>
      </c>
      <c r="B27" s="72" t="s">
        <v>13</v>
      </c>
      <c r="C27" s="85">
        <f>C28+C35+C33</f>
        <v>5716</v>
      </c>
      <c r="D27" s="85">
        <f>D28+D35+D33</f>
        <v>3926.8</v>
      </c>
      <c r="E27" s="51">
        <f t="shared" si="0"/>
        <v>68.698390482855146</v>
      </c>
    </row>
    <row r="28" spans="1:5" ht="207" customHeight="1">
      <c r="A28" s="52" t="s">
        <v>116</v>
      </c>
      <c r="B28" s="75" t="s">
        <v>26</v>
      </c>
      <c r="C28" s="56">
        <f>C29+C31</f>
        <v>5352</v>
      </c>
      <c r="D28" s="56">
        <f>D29+D31</f>
        <v>3481</v>
      </c>
      <c r="E28" s="54">
        <f t="shared" si="0"/>
        <v>65.041106128550069</v>
      </c>
    </row>
    <row r="29" spans="1:5" ht="166.5" customHeight="1">
      <c r="A29" s="62" t="s">
        <v>118</v>
      </c>
      <c r="B29" s="75" t="s">
        <v>91</v>
      </c>
      <c r="C29" s="56">
        <f>C30</f>
        <v>152</v>
      </c>
      <c r="D29" s="56">
        <f t="shared" ref="D29" si="2">D30</f>
        <v>96</v>
      </c>
      <c r="E29" s="54">
        <f t="shared" si="0"/>
        <v>63.157894736842103</v>
      </c>
    </row>
    <row r="30" spans="1:5" ht="151.5" customHeight="1">
      <c r="A30" s="62" t="s">
        <v>119</v>
      </c>
      <c r="B30" s="79" t="s">
        <v>94</v>
      </c>
      <c r="C30" s="56">
        <v>152</v>
      </c>
      <c r="D30" s="56">
        <v>96</v>
      </c>
      <c r="E30" s="54">
        <f t="shared" si="0"/>
        <v>63.157894736842103</v>
      </c>
    </row>
    <row r="31" spans="1:5" ht="66" customHeight="1">
      <c r="A31" s="52" t="s">
        <v>120</v>
      </c>
      <c r="B31" s="79" t="s">
        <v>92</v>
      </c>
      <c r="C31" s="56">
        <f>C32</f>
        <v>5200</v>
      </c>
      <c r="D31" s="56">
        <f>D32</f>
        <v>3385</v>
      </c>
      <c r="E31" s="54">
        <f t="shared" si="0"/>
        <v>65.096153846153854</v>
      </c>
    </row>
    <row r="32" spans="1:5" ht="57" customHeight="1">
      <c r="A32" s="52" t="s">
        <v>121</v>
      </c>
      <c r="B32" s="73" t="s">
        <v>106</v>
      </c>
      <c r="C32" s="56">
        <v>5200</v>
      </c>
      <c r="D32" s="56">
        <v>3385</v>
      </c>
      <c r="E32" s="54">
        <f t="shared" si="0"/>
        <v>65.096153846153854</v>
      </c>
    </row>
    <row r="33" spans="1:5" ht="65.25" customHeight="1">
      <c r="A33" s="61" t="s">
        <v>142</v>
      </c>
      <c r="B33" s="77" t="s">
        <v>140</v>
      </c>
      <c r="C33" s="56">
        <f>C34</f>
        <v>1</v>
      </c>
      <c r="D33" s="56">
        <f>D34</f>
        <v>0.3</v>
      </c>
      <c r="E33" s="54"/>
    </row>
    <row r="34" spans="1:5" ht="68.25" customHeight="1">
      <c r="A34" s="61" t="s">
        <v>143</v>
      </c>
      <c r="B34" s="77" t="s">
        <v>141</v>
      </c>
      <c r="C34" s="56">
        <v>1</v>
      </c>
      <c r="D34" s="56">
        <v>0.3</v>
      </c>
      <c r="E34" s="54"/>
    </row>
    <row r="35" spans="1:5" ht="135" customHeight="1">
      <c r="A35" s="61" t="s">
        <v>130</v>
      </c>
      <c r="B35" s="78" t="s">
        <v>129</v>
      </c>
      <c r="C35" s="56">
        <f>C36+C37</f>
        <v>363</v>
      </c>
      <c r="D35" s="56">
        <f t="shared" ref="D35" si="3">D36+D37</f>
        <v>445.5</v>
      </c>
      <c r="E35" s="54">
        <f t="shared" ref="E35:E50" si="4">D35/C35*100</f>
        <v>122.72727272727273</v>
      </c>
    </row>
    <row r="36" spans="1:5" ht="124.5" customHeight="1">
      <c r="A36" s="61" t="s">
        <v>132</v>
      </c>
      <c r="B36" s="77" t="s">
        <v>131</v>
      </c>
      <c r="C36" s="56">
        <v>308</v>
      </c>
      <c r="D36" s="56">
        <v>401.5</v>
      </c>
      <c r="E36" s="51">
        <f t="shared" si="4"/>
        <v>130.35714285714286</v>
      </c>
    </row>
    <row r="37" spans="1:5" ht="164.25" customHeight="1">
      <c r="A37" s="61" t="s">
        <v>171</v>
      </c>
      <c r="B37" s="80" t="s">
        <v>172</v>
      </c>
      <c r="C37" s="56">
        <v>55</v>
      </c>
      <c r="D37" s="56">
        <v>44</v>
      </c>
      <c r="E37" s="51">
        <f t="shared" si="4"/>
        <v>80</v>
      </c>
    </row>
    <row r="38" spans="1:5" s="30" customFormat="1" ht="48.75" customHeight="1">
      <c r="A38" s="49" t="s">
        <v>122</v>
      </c>
      <c r="B38" s="72" t="s">
        <v>14</v>
      </c>
      <c r="C38" s="85">
        <f>C42+C39</f>
        <v>528</v>
      </c>
      <c r="D38" s="85">
        <f>D42+D39</f>
        <v>488.9</v>
      </c>
      <c r="E38" s="51">
        <f t="shared" si="4"/>
        <v>92.594696969696969</v>
      </c>
    </row>
    <row r="39" spans="1:5" s="35" customFormat="1" ht="33" customHeight="1">
      <c r="A39" s="52" t="s">
        <v>146</v>
      </c>
      <c r="B39" s="73" t="s">
        <v>144</v>
      </c>
      <c r="C39" s="56">
        <f>C41</f>
        <v>10</v>
      </c>
      <c r="D39" s="56">
        <f>D41</f>
        <v>5.9</v>
      </c>
      <c r="E39" s="54">
        <f t="shared" si="4"/>
        <v>59.000000000000007</v>
      </c>
    </row>
    <row r="40" spans="1:5" s="35" customFormat="1" ht="33" customHeight="1">
      <c r="A40" s="52" t="s">
        <v>149</v>
      </c>
      <c r="B40" s="73" t="s">
        <v>148</v>
      </c>
      <c r="C40" s="56">
        <f>C41</f>
        <v>10</v>
      </c>
      <c r="D40" s="56">
        <f>D41</f>
        <v>5.9</v>
      </c>
      <c r="E40" s="54">
        <f t="shared" si="4"/>
        <v>59.000000000000007</v>
      </c>
    </row>
    <row r="41" spans="1:5" s="35" customFormat="1" ht="69" customHeight="1">
      <c r="A41" s="52" t="s">
        <v>147</v>
      </c>
      <c r="B41" s="73" t="s">
        <v>145</v>
      </c>
      <c r="C41" s="56">
        <v>10</v>
      </c>
      <c r="D41" s="56">
        <v>5.9</v>
      </c>
      <c r="E41" s="54">
        <f t="shared" si="4"/>
        <v>59.000000000000007</v>
      </c>
    </row>
    <row r="42" spans="1:5" ht="31.5" customHeight="1">
      <c r="A42" s="52" t="s">
        <v>123</v>
      </c>
      <c r="B42" s="73" t="s">
        <v>27</v>
      </c>
      <c r="C42" s="56">
        <f>C45+C43</f>
        <v>518</v>
      </c>
      <c r="D42" s="56">
        <f>D45+D43</f>
        <v>483</v>
      </c>
      <c r="E42" s="54">
        <f t="shared" si="4"/>
        <v>93.243243243243242</v>
      </c>
    </row>
    <row r="43" spans="1:5" ht="71.25" customHeight="1">
      <c r="A43" s="61" t="s">
        <v>135</v>
      </c>
      <c r="B43" s="77" t="s">
        <v>133</v>
      </c>
      <c r="C43" s="56">
        <f>C44</f>
        <v>518</v>
      </c>
      <c r="D43" s="56">
        <f>D44</f>
        <v>371</v>
      </c>
      <c r="E43" s="54">
        <f t="shared" si="4"/>
        <v>71.621621621621628</v>
      </c>
    </row>
    <row r="44" spans="1:5" ht="85.5" customHeight="1">
      <c r="A44" s="61" t="s">
        <v>136</v>
      </c>
      <c r="B44" s="77" t="s">
        <v>134</v>
      </c>
      <c r="C44" s="56">
        <v>518</v>
      </c>
      <c r="D44" s="56">
        <v>371</v>
      </c>
      <c r="E44" s="54">
        <f t="shared" si="4"/>
        <v>71.621621621621628</v>
      </c>
    </row>
    <row r="45" spans="1:5" ht="61.5" customHeight="1">
      <c r="A45" s="52" t="s">
        <v>124</v>
      </c>
      <c r="B45" s="73" t="s">
        <v>28</v>
      </c>
      <c r="C45" s="56">
        <f t="shared" ref="C45:D45" si="5">C46</f>
        <v>0</v>
      </c>
      <c r="D45" s="56">
        <f t="shared" si="5"/>
        <v>112</v>
      </c>
      <c r="E45" s="51"/>
    </row>
    <row r="46" spans="1:5" ht="67.5" customHeight="1">
      <c r="A46" s="52" t="s">
        <v>125</v>
      </c>
      <c r="B46" s="73" t="s">
        <v>107</v>
      </c>
      <c r="C46" s="56"/>
      <c r="D46" s="56">
        <v>112</v>
      </c>
      <c r="E46" s="51"/>
    </row>
    <row r="47" spans="1:5" ht="67.5" customHeight="1">
      <c r="A47" s="67" t="s">
        <v>186</v>
      </c>
      <c r="B47" s="68" t="s">
        <v>187</v>
      </c>
      <c r="C47" s="85">
        <f>C48+C50+C52</f>
        <v>618</v>
      </c>
      <c r="D47" s="85">
        <f>D48+D50+D52</f>
        <v>7424.8</v>
      </c>
      <c r="E47" s="51">
        <f t="shared" si="4"/>
        <v>1201.4239482200646</v>
      </c>
    </row>
    <row r="48" spans="1:5" ht="67.5" customHeight="1">
      <c r="A48" s="65" t="s">
        <v>188</v>
      </c>
      <c r="B48" s="80" t="s">
        <v>190</v>
      </c>
      <c r="C48" s="86">
        <f>C49</f>
        <v>618</v>
      </c>
      <c r="D48" s="86">
        <f t="shared" ref="D48" si="6">D49</f>
        <v>840.6</v>
      </c>
      <c r="E48" s="54">
        <f t="shared" si="4"/>
        <v>136.01941747572818</v>
      </c>
    </row>
    <row r="49" spans="1:5" ht="67.5" customHeight="1">
      <c r="A49" s="66" t="s">
        <v>194</v>
      </c>
      <c r="B49" s="80" t="s">
        <v>191</v>
      </c>
      <c r="C49" s="87">
        <v>618</v>
      </c>
      <c r="D49" s="56">
        <v>840.6</v>
      </c>
      <c r="E49" s="54">
        <f t="shared" si="4"/>
        <v>136.01941747572818</v>
      </c>
    </row>
    <row r="50" spans="1:5" ht="67.5" customHeight="1">
      <c r="A50" s="65" t="s">
        <v>189</v>
      </c>
      <c r="B50" s="81" t="s">
        <v>195</v>
      </c>
      <c r="C50" s="86">
        <f>C51</f>
        <v>0</v>
      </c>
      <c r="D50" s="86">
        <f t="shared" ref="D50" si="7">D51</f>
        <v>1111.2</v>
      </c>
      <c r="E50" s="54" t="e">
        <f t="shared" si="4"/>
        <v>#DIV/0!</v>
      </c>
    </row>
    <row r="51" spans="1:5" ht="67.5" customHeight="1">
      <c r="A51" s="69" t="s">
        <v>193</v>
      </c>
      <c r="B51" s="82" t="s">
        <v>192</v>
      </c>
      <c r="C51" s="86"/>
      <c r="D51" s="56">
        <v>1111.2</v>
      </c>
      <c r="E51" s="54"/>
    </row>
    <row r="52" spans="1:5" ht="67.5" customHeight="1">
      <c r="A52" s="71" t="s">
        <v>197</v>
      </c>
      <c r="B52" s="83" t="s">
        <v>196</v>
      </c>
      <c r="C52" s="86"/>
      <c r="D52" s="56">
        <v>5473</v>
      </c>
      <c r="E52" s="54"/>
    </row>
    <row r="53" spans="1:5" ht="40.5" customHeight="1">
      <c r="A53" s="70" t="s">
        <v>126</v>
      </c>
      <c r="B53" s="84" t="s">
        <v>86</v>
      </c>
      <c r="C53" s="85">
        <f>C54+C55</f>
        <v>65</v>
      </c>
      <c r="D53" s="85">
        <f>D54+D55+D56</f>
        <v>56.7</v>
      </c>
      <c r="E53" s="85">
        <f t="shared" ref="E53" si="8">E54+E55</f>
        <v>46.538461538461533</v>
      </c>
    </row>
    <row r="54" spans="1:5" ht="76.5" customHeight="1">
      <c r="A54" s="60" t="s">
        <v>167</v>
      </c>
      <c r="B54" s="76" t="s">
        <v>166</v>
      </c>
      <c r="C54" s="56">
        <v>13</v>
      </c>
      <c r="D54" s="56">
        <v>3</v>
      </c>
      <c r="E54" s="54">
        <f t="shared" ref="E54:E69" si="9">D54/C54*100</f>
        <v>23.076923076923077</v>
      </c>
    </row>
    <row r="55" spans="1:5" ht="117.75" customHeight="1">
      <c r="A55" s="60" t="s">
        <v>168</v>
      </c>
      <c r="B55" s="76" t="s">
        <v>169</v>
      </c>
      <c r="C55" s="56">
        <v>52</v>
      </c>
      <c r="D55" s="56">
        <v>12.2</v>
      </c>
      <c r="E55" s="54">
        <f t="shared" si="9"/>
        <v>23.46153846153846</v>
      </c>
    </row>
    <row r="56" spans="1:5" ht="117.75" customHeight="1">
      <c r="A56" s="60" t="s">
        <v>198</v>
      </c>
      <c r="B56" s="56" t="s">
        <v>199</v>
      </c>
      <c r="C56" s="56"/>
      <c r="D56" s="88">
        <v>41.5</v>
      </c>
      <c r="E56" s="54"/>
    </row>
    <row r="57" spans="1:5" ht="24.75" customHeight="1">
      <c r="A57" s="63" t="s">
        <v>127</v>
      </c>
      <c r="B57" s="49" t="s">
        <v>93</v>
      </c>
      <c r="C57" s="50">
        <f>C58</f>
        <v>35997.599999999999</v>
      </c>
      <c r="D57" s="50">
        <f>D58</f>
        <v>17050.900000000001</v>
      </c>
      <c r="E57" s="51">
        <f t="shared" si="9"/>
        <v>47.366768895704162</v>
      </c>
    </row>
    <row r="58" spans="1:5" ht="85.5" customHeight="1">
      <c r="A58" s="63" t="s">
        <v>128</v>
      </c>
      <c r="B58" s="49" t="s">
        <v>15</v>
      </c>
      <c r="C58" s="50">
        <f>C59+C62+C65</f>
        <v>35997.599999999999</v>
      </c>
      <c r="D58" s="50">
        <f>D59+D62+D65</f>
        <v>17050.900000000001</v>
      </c>
      <c r="E58" s="51">
        <f t="shared" si="9"/>
        <v>47.366768895704162</v>
      </c>
    </row>
    <row r="59" spans="1:5" ht="57.75" customHeight="1">
      <c r="A59" s="52" t="s">
        <v>157</v>
      </c>
      <c r="B59" s="52" t="s">
        <v>16</v>
      </c>
      <c r="C59" s="53">
        <f t="shared" ref="C59:D60" si="10">C60</f>
        <v>437</v>
      </c>
      <c r="D59" s="53">
        <f t="shared" si="10"/>
        <v>219</v>
      </c>
      <c r="E59" s="51">
        <f t="shared" si="9"/>
        <v>50.114416475972547</v>
      </c>
    </row>
    <row r="60" spans="1:5" ht="31.5">
      <c r="A60" s="52" t="s">
        <v>156</v>
      </c>
      <c r="B60" s="52" t="s">
        <v>17</v>
      </c>
      <c r="C60" s="53">
        <f t="shared" si="10"/>
        <v>437</v>
      </c>
      <c r="D60" s="53">
        <f t="shared" si="10"/>
        <v>219</v>
      </c>
      <c r="E60" s="51">
        <f t="shared" si="9"/>
        <v>50.114416475972547</v>
      </c>
    </row>
    <row r="61" spans="1:5" ht="47.25">
      <c r="A61" s="52" t="s">
        <v>170</v>
      </c>
      <c r="B61" s="52" t="s">
        <v>29</v>
      </c>
      <c r="C61" s="53">
        <v>437</v>
      </c>
      <c r="D61" s="53">
        <v>219</v>
      </c>
      <c r="E61" s="51">
        <f t="shared" si="9"/>
        <v>50.114416475972547</v>
      </c>
    </row>
    <row r="62" spans="1:5" ht="47.25">
      <c r="A62" s="52" t="s">
        <v>159</v>
      </c>
      <c r="B62" s="52" t="s">
        <v>18</v>
      </c>
      <c r="C62" s="53">
        <f t="shared" ref="C62:D63" si="11">C63</f>
        <v>1581</v>
      </c>
      <c r="D62" s="53">
        <f t="shared" si="11"/>
        <v>920</v>
      </c>
      <c r="E62" s="54">
        <f t="shared" si="9"/>
        <v>58.191018342820996</v>
      </c>
    </row>
    <row r="63" spans="1:5" ht="65.25" customHeight="1">
      <c r="A63" s="52" t="s">
        <v>160</v>
      </c>
      <c r="B63" s="52" t="s">
        <v>30</v>
      </c>
      <c r="C63" s="53">
        <v>1581</v>
      </c>
      <c r="D63" s="53">
        <f t="shared" si="11"/>
        <v>920</v>
      </c>
      <c r="E63" s="54">
        <f t="shared" si="9"/>
        <v>58.191018342820996</v>
      </c>
    </row>
    <row r="64" spans="1:5" ht="67.5" customHeight="1">
      <c r="A64" s="52" t="s">
        <v>158</v>
      </c>
      <c r="B64" s="52" t="s">
        <v>31</v>
      </c>
      <c r="C64" s="53">
        <v>1581</v>
      </c>
      <c r="D64" s="53">
        <v>920</v>
      </c>
      <c r="E64" s="54">
        <f t="shared" si="9"/>
        <v>58.191018342820996</v>
      </c>
    </row>
    <row r="65" spans="1:5" ht="42" customHeight="1">
      <c r="A65" s="52" t="s">
        <v>161</v>
      </c>
      <c r="B65" s="52" t="s">
        <v>19</v>
      </c>
      <c r="C65" s="53">
        <f>C66+C68</f>
        <v>33979.599999999999</v>
      </c>
      <c r="D65" s="53">
        <f>D66+D68</f>
        <v>15911.9</v>
      </c>
      <c r="E65" s="54">
        <f t="shared" si="9"/>
        <v>46.827802563891275</v>
      </c>
    </row>
    <row r="66" spans="1:5" ht="96.75" customHeight="1">
      <c r="A66" s="61" t="s">
        <v>162</v>
      </c>
      <c r="B66" s="61" t="s">
        <v>137</v>
      </c>
      <c r="C66" s="53">
        <f>C67</f>
        <v>1141</v>
      </c>
      <c r="D66" s="53">
        <f>D67</f>
        <v>486.1</v>
      </c>
      <c r="E66" s="51">
        <f t="shared" si="9"/>
        <v>42.602979842243649</v>
      </c>
    </row>
    <row r="67" spans="1:5" ht="111" customHeight="1">
      <c r="A67" s="61" t="s">
        <v>163</v>
      </c>
      <c r="B67" s="61" t="s">
        <v>138</v>
      </c>
      <c r="C67" s="53">
        <v>1141</v>
      </c>
      <c r="D67" s="53">
        <v>486.1</v>
      </c>
      <c r="E67" s="54">
        <f t="shared" si="9"/>
        <v>42.602979842243649</v>
      </c>
    </row>
    <row r="68" spans="1:5" ht="49.5" customHeight="1">
      <c r="A68" s="52" t="s">
        <v>164</v>
      </c>
      <c r="B68" s="52" t="s">
        <v>108</v>
      </c>
      <c r="C68" s="53">
        <v>32838.6</v>
      </c>
      <c r="D68" s="53">
        <v>15425.8</v>
      </c>
      <c r="E68" s="54">
        <f t="shared" si="9"/>
        <v>46.97459696820205</v>
      </c>
    </row>
    <row r="69" spans="1:5" ht="35.25" customHeight="1">
      <c r="A69" s="64"/>
      <c r="B69" s="49" t="s">
        <v>90</v>
      </c>
      <c r="C69" s="50">
        <f>C8+C57</f>
        <v>79149</v>
      </c>
      <c r="D69" s="50">
        <f>D8+D57</f>
        <v>45803.199999999997</v>
      </c>
      <c r="E69" s="51">
        <f t="shared" si="9"/>
        <v>57.869587739579778</v>
      </c>
    </row>
  </sheetData>
  <autoFilter ref="A7:E69"/>
  <mergeCells count="1">
    <mergeCell ref="A4:D4"/>
  </mergeCells>
  <pageMargins left="0.9055118110236221" right="0.19685039370078741" top="0.74803149606299213" bottom="0.55118110236220474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workbookViewId="0">
      <selection activeCell="A31" sqref="A31"/>
    </sheetView>
  </sheetViews>
  <sheetFormatPr defaultRowHeight="15"/>
  <cols>
    <col min="1" max="1" width="28.140625" customWidth="1"/>
    <col min="2" max="2" width="27.5703125" customWidth="1"/>
    <col min="3" max="4" width="14.28515625" customWidth="1"/>
    <col min="5" max="6" width="9.140625" hidden="1" customWidth="1"/>
  </cols>
  <sheetData>
    <row r="1" spans="1:6" ht="15.75">
      <c r="A1" s="22"/>
      <c r="B1" s="22"/>
      <c r="C1" s="92" t="s">
        <v>153</v>
      </c>
      <c r="D1" s="92"/>
      <c r="E1" s="22"/>
      <c r="F1" s="22"/>
    </row>
    <row r="2" spans="1:6" ht="15.75">
      <c r="A2" s="93" t="s">
        <v>84</v>
      </c>
      <c r="B2" s="93"/>
      <c r="C2" s="93"/>
      <c r="D2" s="93"/>
      <c r="E2" s="93"/>
      <c r="F2" s="93"/>
    </row>
    <row r="3" spans="1:6" ht="15.75">
      <c r="A3" s="94" t="s">
        <v>85</v>
      </c>
      <c r="B3" s="94"/>
      <c r="C3" s="94"/>
      <c r="D3" s="94"/>
      <c r="E3" s="23"/>
      <c r="F3" s="23"/>
    </row>
    <row r="4" spans="1:6" ht="15.75">
      <c r="A4" s="94" t="s">
        <v>203</v>
      </c>
      <c r="B4" s="94"/>
      <c r="C4" s="94"/>
      <c r="D4" s="94"/>
      <c r="E4" s="23"/>
      <c r="F4" s="23"/>
    </row>
    <row r="5" spans="1:6" ht="15.75">
      <c r="A5" s="23"/>
      <c r="B5" s="23"/>
      <c r="C5" s="23"/>
      <c r="D5" s="23" t="s">
        <v>89</v>
      </c>
      <c r="E5" s="23"/>
      <c r="F5" s="23"/>
    </row>
    <row r="6" spans="1:6" ht="15.75">
      <c r="A6" s="95" t="s">
        <v>73</v>
      </c>
      <c r="B6" s="97" t="s">
        <v>74</v>
      </c>
      <c r="C6" s="24" t="s">
        <v>75</v>
      </c>
      <c r="D6" s="24" t="s">
        <v>76</v>
      </c>
      <c r="E6" s="23"/>
      <c r="F6" s="23"/>
    </row>
    <row r="7" spans="1:6" ht="15.75">
      <c r="A7" s="96"/>
      <c r="B7" s="97"/>
      <c r="C7" s="25"/>
      <c r="D7" s="26"/>
      <c r="E7" s="23"/>
      <c r="F7" s="23"/>
    </row>
    <row r="8" spans="1:6" ht="52.5" customHeight="1">
      <c r="A8" s="37" t="s">
        <v>77</v>
      </c>
      <c r="B8" s="37" t="s">
        <v>78</v>
      </c>
      <c r="C8" s="31">
        <f>-(C9+C10)</f>
        <v>-11604.799999999988</v>
      </c>
      <c r="D8" s="31">
        <f>-(D9+D10)</f>
        <v>-4185.8000000000029</v>
      </c>
      <c r="E8" s="23"/>
      <c r="F8" s="23"/>
    </row>
    <row r="9" spans="1:6" ht="50.25" customHeight="1">
      <c r="A9" s="27" t="s">
        <v>79</v>
      </c>
      <c r="B9" s="27" t="s">
        <v>80</v>
      </c>
      <c r="C9" s="32">
        <f>-'Приложение 1'!C69</f>
        <v>-79149</v>
      </c>
      <c r="D9" s="32">
        <f>-'Приложение 1'!D69</f>
        <v>-45803.199999999997</v>
      </c>
      <c r="E9" s="23"/>
      <c r="F9" s="23"/>
    </row>
    <row r="10" spans="1:6" ht="51.75" customHeight="1">
      <c r="A10" s="27" t="s">
        <v>81</v>
      </c>
      <c r="B10" s="27" t="s">
        <v>82</v>
      </c>
      <c r="C10" s="32">
        <f>'Приложение 2'!D36</f>
        <v>90753.799999999988</v>
      </c>
      <c r="D10" s="32">
        <f>'Приложение 2'!E36</f>
        <v>49989</v>
      </c>
      <c r="E10" s="23"/>
      <c r="F10" s="23"/>
    </row>
    <row r="11" spans="1:6" ht="52.5" customHeight="1">
      <c r="A11" s="28"/>
      <c r="B11" s="29" t="s">
        <v>83</v>
      </c>
      <c r="C11" s="31">
        <f>-C8</f>
        <v>11604.799999999988</v>
      </c>
      <c r="D11" s="31">
        <f>-D8</f>
        <v>4185.8000000000029</v>
      </c>
      <c r="E11" s="23"/>
      <c r="F11" s="23"/>
    </row>
    <row r="12" spans="1:6" ht="15.75">
      <c r="A12" s="20"/>
      <c r="B12" s="20"/>
      <c r="C12" s="20"/>
      <c r="D12" s="20"/>
      <c r="E12" s="20"/>
      <c r="F12" s="20"/>
    </row>
    <row r="13" spans="1:6" ht="15.75">
      <c r="A13" s="20"/>
      <c r="B13" s="20"/>
      <c r="C13" s="20"/>
      <c r="D13" s="20"/>
      <c r="E13" s="20"/>
      <c r="F13" s="20"/>
    </row>
  </sheetData>
  <mergeCells count="6">
    <mergeCell ref="C1:D1"/>
    <mergeCell ref="A2:F2"/>
    <mergeCell ref="A3:D3"/>
    <mergeCell ref="A4:D4"/>
    <mergeCell ref="A6:A7"/>
    <mergeCell ref="B6:B7"/>
  </mergeCells>
  <pageMargins left="1.1023622047244095" right="0.39370078740157483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9"/>
  <sheetViews>
    <sheetView workbookViewId="0">
      <selection activeCell="E25" sqref="E25"/>
    </sheetView>
  </sheetViews>
  <sheetFormatPr defaultRowHeight="15"/>
  <cols>
    <col min="1" max="1" width="76" customWidth="1"/>
    <col min="2" max="2" width="7.28515625" customWidth="1"/>
    <col min="3" max="3" width="5.85546875" customWidth="1"/>
    <col min="4" max="4" width="11.7109375" customWidth="1"/>
    <col min="5" max="5" width="11" customWidth="1"/>
    <col min="6" max="6" width="7.28515625" customWidth="1"/>
  </cols>
  <sheetData>
    <row r="1" spans="1:6">
      <c r="E1" s="38" t="s">
        <v>32</v>
      </c>
    </row>
    <row r="2" spans="1:6" ht="14.25" customHeight="1">
      <c r="A2" s="98" t="s">
        <v>72</v>
      </c>
      <c r="B2" s="98"/>
      <c r="C2" s="98"/>
      <c r="D2" s="98"/>
      <c r="E2" s="98"/>
      <c r="F2" s="98"/>
    </row>
    <row r="3" spans="1:6" ht="19.5" customHeight="1">
      <c r="A3" s="98" t="s">
        <v>202</v>
      </c>
      <c r="B3" s="98"/>
      <c r="C3" s="98"/>
      <c r="D3" s="98"/>
      <c r="E3" s="98"/>
    </row>
    <row r="4" spans="1:6" ht="15.75">
      <c r="A4" s="6"/>
      <c r="B4" s="6"/>
      <c r="C4" s="6"/>
      <c r="D4" s="3"/>
      <c r="E4" s="4" t="s">
        <v>0</v>
      </c>
    </row>
    <row r="5" spans="1:6" ht="70.5" customHeight="1">
      <c r="A5" s="7" t="s">
        <v>33</v>
      </c>
      <c r="B5" s="8" t="s">
        <v>34</v>
      </c>
      <c r="C5" s="8" t="s">
        <v>35</v>
      </c>
      <c r="D5" s="7" t="s">
        <v>151</v>
      </c>
      <c r="E5" s="7" t="s">
        <v>185</v>
      </c>
      <c r="F5" s="7" t="s">
        <v>155</v>
      </c>
    </row>
    <row r="6" spans="1:6" ht="15.75">
      <c r="A6" s="17">
        <v>1</v>
      </c>
      <c r="B6" s="18" t="s">
        <v>36</v>
      </c>
      <c r="C6" s="17">
        <v>3</v>
      </c>
      <c r="D6" s="17">
        <v>5</v>
      </c>
      <c r="E6" s="17">
        <v>7</v>
      </c>
      <c r="F6" s="18" t="s">
        <v>165</v>
      </c>
    </row>
    <row r="7" spans="1:6" ht="33" customHeight="1">
      <c r="A7" s="10" t="s">
        <v>37</v>
      </c>
      <c r="B7" s="11" t="s">
        <v>38</v>
      </c>
      <c r="C7" s="11"/>
      <c r="D7" s="12">
        <f t="shared" ref="D7:E7" si="0">D9+D12+D10+D8+D11</f>
        <v>26051.5</v>
      </c>
      <c r="E7" s="12">
        <f t="shared" si="0"/>
        <v>14575.4</v>
      </c>
      <c r="F7" s="34">
        <f t="shared" ref="F7:F33" si="1">E7/D7*100</f>
        <v>55.948409880429153</v>
      </c>
    </row>
    <row r="8" spans="1:6" ht="36" customHeight="1">
      <c r="A8" s="45" t="s">
        <v>139</v>
      </c>
      <c r="B8" s="9" t="s">
        <v>38</v>
      </c>
      <c r="C8" s="9" t="s">
        <v>39</v>
      </c>
      <c r="D8" s="14">
        <v>2523.4</v>
      </c>
      <c r="E8" s="46">
        <v>1499</v>
      </c>
      <c r="F8" s="33">
        <f t="shared" si="1"/>
        <v>59.403978758817466</v>
      </c>
    </row>
    <row r="9" spans="1:6" ht="47.25" customHeight="1">
      <c r="A9" s="13" t="s">
        <v>41</v>
      </c>
      <c r="B9" s="9" t="s">
        <v>38</v>
      </c>
      <c r="C9" s="9" t="s">
        <v>42</v>
      </c>
      <c r="D9" s="14">
        <v>18415.099999999999</v>
      </c>
      <c r="E9" s="46">
        <v>10287.799999999999</v>
      </c>
      <c r="F9" s="33">
        <f t="shared" si="1"/>
        <v>55.866109877220325</v>
      </c>
    </row>
    <row r="10" spans="1:6" ht="36.75" customHeight="1">
      <c r="A10" s="21" t="s">
        <v>87</v>
      </c>
      <c r="B10" s="9" t="s">
        <v>38</v>
      </c>
      <c r="C10" s="9" t="s">
        <v>88</v>
      </c>
      <c r="D10" s="14">
        <v>21</v>
      </c>
      <c r="E10" s="46">
        <v>21</v>
      </c>
      <c r="F10" s="33">
        <f t="shared" si="1"/>
        <v>100</v>
      </c>
    </row>
    <row r="11" spans="1:6" ht="22.5" customHeight="1">
      <c r="A11" s="21" t="s">
        <v>152</v>
      </c>
      <c r="B11" s="9" t="s">
        <v>38</v>
      </c>
      <c r="C11" s="9" t="s">
        <v>44</v>
      </c>
      <c r="D11" s="14">
        <v>101</v>
      </c>
      <c r="E11" s="46"/>
      <c r="F11" s="33">
        <v>0</v>
      </c>
    </row>
    <row r="12" spans="1:6" ht="21.75" customHeight="1">
      <c r="A12" s="13" t="s">
        <v>45</v>
      </c>
      <c r="B12" s="9" t="s">
        <v>38</v>
      </c>
      <c r="C12" s="9" t="s">
        <v>46</v>
      </c>
      <c r="D12" s="14">
        <v>4991</v>
      </c>
      <c r="E12" s="46">
        <v>2767.6</v>
      </c>
      <c r="F12" s="33">
        <f t="shared" si="1"/>
        <v>55.451813263874975</v>
      </c>
    </row>
    <row r="13" spans="1:6" ht="20.25" customHeight="1">
      <c r="A13" s="15" t="s">
        <v>70</v>
      </c>
      <c r="B13" s="11" t="s">
        <v>39</v>
      </c>
      <c r="C13" s="11"/>
      <c r="D13" s="12">
        <f t="shared" ref="D13:E13" si="2">D14</f>
        <v>2330.6</v>
      </c>
      <c r="E13" s="12">
        <f t="shared" si="2"/>
        <v>1273.3</v>
      </c>
      <c r="F13" s="34">
        <f t="shared" si="1"/>
        <v>54.633999828370371</v>
      </c>
    </row>
    <row r="14" spans="1:6" ht="15.75">
      <c r="A14" s="5" t="s">
        <v>69</v>
      </c>
      <c r="B14" s="9" t="s">
        <v>39</v>
      </c>
      <c r="C14" s="9" t="s">
        <v>40</v>
      </c>
      <c r="D14" s="14">
        <v>2330.6</v>
      </c>
      <c r="E14" s="14">
        <v>1273.3</v>
      </c>
      <c r="F14" s="34">
        <f t="shared" si="1"/>
        <v>54.633999828370371</v>
      </c>
    </row>
    <row r="15" spans="1:6" ht="39" customHeight="1">
      <c r="A15" s="10" t="s">
        <v>47</v>
      </c>
      <c r="B15" s="11" t="s">
        <v>40</v>
      </c>
      <c r="C15" s="11"/>
      <c r="D15" s="36">
        <f t="shared" ref="D15:E15" si="3">D17+D16</f>
        <v>3039</v>
      </c>
      <c r="E15" s="36">
        <f t="shared" si="3"/>
        <v>1453</v>
      </c>
      <c r="F15" s="34">
        <f t="shared" si="1"/>
        <v>47.811780190852254</v>
      </c>
    </row>
    <row r="16" spans="1:6" s="44" customFormat="1" ht="30.75" customHeight="1">
      <c r="A16" s="21" t="s">
        <v>173</v>
      </c>
      <c r="B16" s="8" t="s">
        <v>40</v>
      </c>
      <c r="C16" s="8" t="s">
        <v>53</v>
      </c>
      <c r="D16" s="43">
        <v>2500</v>
      </c>
      <c r="E16" s="43">
        <v>914</v>
      </c>
      <c r="F16" s="42">
        <f t="shared" si="1"/>
        <v>36.559999999999995</v>
      </c>
    </row>
    <row r="17" spans="1:6" ht="31.5" customHeight="1">
      <c r="A17" s="13" t="s">
        <v>49</v>
      </c>
      <c r="B17" s="9" t="s">
        <v>40</v>
      </c>
      <c r="C17" s="9" t="s">
        <v>50</v>
      </c>
      <c r="D17" s="14">
        <v>539</v>
      </c>
      <c r="E17" s="14">
        <v>539</v>
      </c>
      <c r="F17" s="33">
        <f t="shared" si="1"/>
        <v>100</v>
      </c>
    </row>
    <row r="18" spans="1:6" ht="15.75">
      <c r="A18" s="10" t="s">
        <v>51</v>
      </c>
      <c r="B18" s="11" t="s">
        <v>42</v>
      </c>
      <c r="C18" s="11"/>
      <c r="D18" s="12">
        <f>D20+D21+D19</f>
        <v>15098.699999999999</v>
      </c>
      <c r="E18" s="12">
        <f>E20+E21+E19</f>
        <v>12453.3</v>
      </c>
      <c r="F18" s="34">
        <f t="shared" si="1"/>
        <v>82.479286296171196</v>
      </c>
    </row>
    <row r="19" spans="1:6" ht="15.75">
      <c r="A19" s="13" t="s">
        <v>150</v>
      </c>
      <c r="B19" s="9" t="s">
        <v>42</v>
      </c>
      <c r="C19" s="9" t="s">
        <v>38</v>
      </c>
      <c r="D19" s="14">
        <v>3838.4</v>
      </c>
      <c r="E19" s="14">
        <v>2634.4</v>
      </c>
      <c r="F19" s="33">
        <f t="shared" si="1"/>
        <v>68.632763651521472</v>
      </c>
    </row>
    <row r="20" spans="1:6" ht="15.75">
      <c r="A20" s="7" t="s">
        <v>71</v>
      </c>
      <c r="B20" s="9" t="s">
        <v>42</v>
      </c>
      <c r="C20" s="9" t="s">
        <v>48</v>
      </c>
      <c r="D20" s="14">
        <v>11198</v>
      </c>
      <c r="E20" s="14">
        <v>9783.6</v>
      </c>
      <c r="F20" s="33">
        <f t="shared" si="1"/>
        <v>87.369173066619041</v>
      </c>
    </row>
    <row r="21" spans="1:6" ht="15.75">
      <c r="A21" s="13" t="s">
        <v>54</v>
      </c>
      <c r="B21" s="9" t="s">
        <v>42</v>
      </c>
      <c r="C21" s="9" t="s">
        <v>55</v>
      </c>
      <c r="D21" s="14">
        <v>62.3</v>
      </c>
      <c r="E21" s="14">
        <v>35.299999999999997</v>
      </c>
      <c r="F21" s="33">
        <f t="shared" si="1"/>
        <v>56.66131621187801</v>
      </c>
    </row>
    <row r="22" spans="1:6" ht="18.75" customHeight="1">
      <c r="A22" s="10" t="s">
        <v>56</v>
      </c>
      <c r="B22" s="11" t="s">
        <v>57</v>
      </c>
      <c r="C22" s="11"/>
      <c r="D22" s="36">
        <f>D23+D25+D24</f>
        <v>38316</v>
      </c>
      <c r="E22" s="36">
        <f>E23+E25+E24</f>
        <v>15669.5</v>
      </c>
      <c r="F22" s="34">
        <f t="shared" si="1"/>
        <v>40.895448376657271</v>
      </c>
    </row>
    <row r="23" spans="1:6" ht="15.75">
      <c r="A23" s="7" t="s">
        <v>58</v>
      </c>
      <c r="B23" s="9" t="s">
        <v>57</v>
      </c>
      <c r="C23" s="9" t="s">
        <v>38</v>
      </c>
      <c r="D23" s="14">
        <v>423</v>
      </c>
      <c r="E23" s="14">
        <v>209</v>
      </c>
      <c r="F23" s="33">
        <f t="shared" si="1"/>
        <v>49.408983451536642</v>
      </c>
    </row>
    <row r="24" spans="1:6" ht="15.75">
      <c r="A24" s="7" t="s">
        <v>182</v>
      </c>
      <c r="B24" s="9" t="s">
        <v>57</v>
      </c>
      <c r="C24" s="9" t="s">
        <v>39</v>
      </c>
      <c r="D24" s="14">
        <v>297</v>
      </c>
      <c r="E24" s="14"/>
      <c r="F24" s="33"/>
    </row>
    <row r="25" spans="1:6" ht="15.75">
      <c r="A25" s="13" t="s">
        <v>59</v>
      </c>
      <c r="B25" s="9" t="s">
        <v>57</v>
      </c>
      <c r="C25" s="9" t="s">
        <v>40</v>
      </c>
      <c r="D25" s="14">
        <v>37596</v>
      </c>
      <c r="E25" s="14">
        <v>15460.5</v>
      </c>
      <c r="F25" s="33">
        <f t="shared" si="1"/>
        <v>41.122725821895948</v>
      </c>
    </row>
    <row r="26" spans="1:6" ht="15.75">
      <c r="A26" s="10" t="s">
        <v>60</v>
      </c>
      <c r="B26" s="11" t="s">
        <v>43</v>
      </c>
      <c r="C26" s="11"/>
      <c r="D26" s="36">
        <f>D28+D27</f>
        <v>175</v>
      </c>
      <c r="E26" s="36">
        <f>E28+E27</f>
        <v>175</v>
      </c>
      <c r="F26" s="34">
        <f t="shared" si="1"/>
        <v>100</v>
      </c>
    </row>
    <row r="27" spans="1:6" ht="31.5">
      <c r="A27" s="89" t="s">
        <v>200</v>
      </c>
      <c r="B27" s="11" t="s">
        <v>43</v>
      </c>
      <c r="C27" s="11" t="s">
        <v>57</v>
      </c>
      <c r="D27" s="90">
        <v>5</v>
      </c>
      <c r="E27" s="14">
        <v>5</v>
      </c>
      <c r="F27" s="33">
        <f t="shared" si="1"/>
        <v>100</v>
      </c>
    </row>
    <row r="28" spans="1:6" ht="24" customHeight="1">
      <c r="A28" s="7" t="s">
        <v>61</v>
      </c>
      <c r="B28" s="9" t="s">
        <v>43</v>
      </c>
      <c r="C28" s="9" t="s">
        <v>43</v>
      </c>
      <c r="D28" s="14">
        <v>170</v>
      </c>
      <c r="E28" s="14">
        <v>170</v>
      </c>
      <c r="F28" s="33">
        <f t="shared" si="1"/>
        <v>100</v>
      </c>
    </row>
    <row r="29" spans="1:6" ht="21.75" customHeight="1">
      <c r="A29" s="10" t="s">
        <v>62</v>
      </c>
      <c r="B29" s="11" t="s">
        <v>52</v>
      </c>
      <c r="C29" s="11"/>
      <c r="D29" s="12">
        <f t="shared" ref="D29:E29" si="4">D30</f>
        <v>2354</v>
      </c>
      <c r="E29" s="12">
        <f t="shared" si="4"/>
        <v>2004</v>
      </c>
      <c r="F29" s="34">
        <f t="shared" si="1"/>
        <v>85.131690739167382</v>
      </c>
    </row>
    <row r="30" spans="1:6" ht="15.75">
      <c r="A30" s="7" t="s">
        <v>63</v>
      </c>
      <c r="B30" s="9" t="s">
        <v>52</v>
      </c>
      <c r="C30" s="9" t="s">
        <v>38</v>
      </c>
      <c r="D30" s="14">
        <v>2354</v>
      </c>
      <c r="E30" s="14">
        <v>2004</v>
      </c>
      <c r="F30" s="33">
        <f t="shared" si="1"/>
        <v>85.131690739167382</v>
      </c>
    </row>
    <row r="31" spans="1:6" ht="22.5" customHeight="1">
      <c r="A31" s="10" t="s">
        <v>64</v>
      </c>
      <c r="B31" s="11" t="s">
        <v>53</v>
      </c>
      <c r="C31" s="11"/>
      <c r="D31" s="36">
        <f t="shared" ref="D31:E31" si="5">D32+D33</f>
        <v>371</v>
      </c>
      <c r="E31" s="36">
        <f t="shared" si="5"/>
        <v>251.5</v>
      </c>
      <c r="F31" s="33">
        <f t="shared" si="1"/>
        <v>67.789757412398927</v>
      </c>
    </row>
    <row r="32" spans="1:6" ht="15.75">
      <c r="A32" s="13" t="s">
        <v>65</v>
      </c>
      <c r="B32" s="9" t="s">
        <v>53</v>
      </c>
      <c r="C32" s="9" t="s">
        <v>38</v>
      </c>
      <c r="D32" s="14">
        <v>191</v>
      </c>
      <c r="E32" s="14">
        <v>111</v>
      </c>
      <c r="F32" s="33">
        <f t="shared" si="1"/>
        <v>58.1151832460733</v>
      </c>
    </row>
    <row r="33" spans="1:6" ht="19.5" customHeight="1">
      <c r="A33" s="21" t="s">
        <v>154</v>
      </c>
      <c r="B33" s="9" t="s">
        <v>53</v>
      </c>
      <c r="C33" s="9" t="s">
        <v>40</v>
      </c>
      <c r="D33" s="14">
        <v>180</v>
      </c>
      <c r="E33" s="14">
        <v>140.5</v>
      </c>
      <c r="F33" s="33">
        <f t="shared" si="1"/>
        <v>78.055555555555557</v>
      </c>
    </row>
    <row r="34" spans="1:6" ht="15.75">
      <c r="A34" s="16" t="s">
        <v>66</v>
      </c>
      <c r="B34" s="11" t="s">
        <v>44</v>
      </c>
      <c r="C34" s="11"/>
      <c r="D34" s="12">
        <f t="shared" ref="D34:E34" si="6">D35</f>
        <v>3018</v>
      </c>
      <c r="E34" s="12">
        <f t="shared" si="6"/>
        <v>2134</v>
      </c>
      <c r="F34" s="34">
        <f>E34/D34*100</f>
        <v>70.709078860172298</v>
      </c>
    </row>
    <row r="35" spans="1:6" ht="15.75">
      <c r="A35" s="7" t="s">
        <v>67</v>
      </c>
      <c r="B35" s="9" t="s">
        <v>44</v>
      </c>
      <c r="C35" s="9" t="s">
        <v>39</v>
      </c>
      <c r="D35" s="14">
        <v>3018</v>
      </c>
      <c r="E35" s="14">
        <v>2134</v>
      </c>
      <c r="F35" s="33">
        <f>E35/D35*100</f>
        <v>70.709078860172298</v>
      </c>
    </row>
    <row r="36" spans="1:6" ht="15.75">
      <c r="A36" s="16" t="s">
        <v>68</v>
      </c>
      <c r="B36" s="11"/>
      <c r="C36" s="11"/>
      <c r="D36" s="36">
        <f>D7+D13+D15+D18+D22+D26+D29+D31+D34</f>
        <v>90753.799999999988</v>
      </c>
      <c r="E36" s="36">
        <f>E7+E13+E15+E18+E22+E26+E29+E31+E34</f>
        <v>49989</v>
      </c>
      <c r="F36" s="34">
        <f>E36/D36*100</f>
        <v>55.081991057123794</v>
      </c>
    </row>
    <row r="39" spans="1:6">
      <c r="D39" s="19"/>
      <c r="E39" s="19"/>
    </row>
  </sheetData>
  <mergeCells count="2">
    <mergeCell ref="A2:F2"/>
    <mergeCell ref="A3:E3"/>
  </mergeCells>
  <pageMargins left="1.1023622047244095" right="0.11811023622047245" top="0.74803149606299213" bottom="0.74803149606299213" header="0.31496062992125984" footer="0.31496062992125984"/>
  <pageSetup paperSize="9"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Приложение 1</vt:lpstr>
      <vt:lpstr>приложение3</vt:lpstr>
      <vt:lpstr>Приложение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Фадеева</dc:creator>
  <cp:lastModifiedBy>admin</cp:lastModifiedBy>
  <cp:lastPrinted>2024-07-18T05:35:17Z</cp:lastPrinted>
  <dcterms:created xsi:type="dcterms:W3CDTF">2013-03-26T03:35:17Z</dcterms:created>
  <dcterms:modified xsi:type="dcterms:W3CDTF">2024-08-19T11:33:16Z</dcterms:modified>
</cp:coreProperties>
</file>