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315" windowWidth="17595" windowHeight="11580" activeTab="1"/>
  </bookViews>
  <sheets>
    <sheet name="Приложение 1" sheetId="1" r:id="rId1"/>
    <sheet name="приложение3" sheetId="5" r:id="rId2"/>
    <sheet name="Приложение 2" sheetId="3" r:id="rId3"/>
  </sheets>
  <definedNames>
    <definedName name="_xlnm._FilterDatabase" localSheetId="0" hidden="1">'Приложение 1'!$A$7:$E$77</definedName>
  </definedNames>
  <calcPr calcId="144525"/>
</workbook>
</file>

<file path=xl/calcChain.xml><?xml version="1.0" encoding="utf-8"?>
<calcChain xmlns="http://schemas.openxmlformats.org/spreadsheetml/2006/main">
  <c r="C10" i="1" l="1"/>
  <c r="D10" i="1"/>
  <c r="C61" i="1"/>
  <c r="E22" i="1" l="1"/>
  <c r="E21" i="1"/>
  <c r="E16" i="1"/>
  <c r="E15" i="1"/>
  <c r="F34" i="3" l="1"/>
  <c r="F25" i="3"/>
  <c r="F22" i="3"/>
  <c r="D23" i="1" l="1"/>
  <c r="C23" i="1"/>
  <c r="D74" i="1" l="1"/>
  <c r="D9" i="1"/>
  <c r="D7" i="3" l="1"/>
  <c r="C71" i="1" l="1"/>
  <c r="E27" i="3" l="1"/>
  <c r="D27" i="3"/>
  <c r="F28" i="3"/>
  <c r="E19" i="1" l="1"/>
  <c r="E17" i="1"/>
  <c r="E19" i="3" l="1"/>
  <c r="D61" i="1" l="1"/>
  <c r="E57" i="1" l="1"/>
  <c r="E23" i="3" l="1"/>
  <c r="E12" i="1" l="1"/>
  <c r="D56" i="1"/>
  <c r="C56" i="1"/>
  <c r="D58" i="1"/>
  <c r="C58" i="1"/>
  <c r="E56" i="1" l="1"/>
  <c r="E58" i="1"/>
  <c r="C55" i="1"/>
  <c r="D55" i="1"/>
  <c r="E55" i="1" l="1"/>
  <c r="D23" i="3"/>
  <c r="D33" i="1"/>
  <c r="C74" i="1" l="1"/>
  <c r="E7" i="3" l="1"/>
  <c r="D73" i="1" l="1"/>
  <c r="D32" i="3" l="1"/>
  <c r="E32" i="3"/>
  <c r="D29" i="1"/>
  <c r="C29" i="1"/>
  <c r="C31" i="1"/>
  <c r="E14" i="1"/>
  <c r="C9" i="1"/>
  <c r="E10" i="1" l="1"/>
  <c r="F15" i="3" l="1"/>
  <c r="D16" i="3"/>
  <c r="E16" i="3"/>
  <c r="E45" i="1"/>
  <c r="D43" i="1"/>
  <c r="C43" i="1"/>
  <c r="F9" i="3" l="1"/>
  <c r="F10" i="3"/>
  <c r="F13" i="3"/>
  <c r="F17" i="3"/>
  <c r="F18" i="3"/>
  <c r="F20" i="3"/>
  <c r="F21" i="3"/>
  <c r="F24" i="3"/>
  <c r="F26" i="3"/>
  <c r="F29" i="3"/>
  <c r="F31" i="3"/>
  <c r="F33" i="3"/>
  <c r="F36" i="3"/>
  <c r="F7" i="3" l="1"/>
  <c r="E63" i="1"/>
  <c r="E61" i="1" l="1"/>
  <c r="D37" i="1"/>
  <c r="C53" i="1" l="1"/>
  <c r="D53" i="1"/>
  <c r="C37" i="1" l="1"/>
  <c r="E11" i="1" l="1"/>
  <c r="E27" i="1"/>
  <c r="E30" i="1"/>
  <c r="E32" i="1"/>
  <c r="E38" i="1"/>
  <c r="E40" i="1"/>
  <c r="E44" i="1"/>
  <c r="E49" i="1"/>
  <c r="E52" i="1"/>
  <c r="E69" i="1"/>
  <c r="E72" i="1"/>
  <c r="E74" i="1"/>
  <c r="E75" i="1"/>
  <c r="E76" i="1"/>
  <c r="F32" i="3" l="1"/>
  <c r="F8" i="3"/>
  <c r="C26" i="1" l="1"/>
  <c r="D26" i="1"/>
  <c r="E29" i="1" l="1"/>
  <c r="E26" i="1"/>
  <c r="D19" i="3"/>
  <c r="C73" i="1"/>
  <c r="D48" i="1"/>
  <c r="C48" i="1"/>
  <c r="D47" i="1"/>
  <c r="C47" i="1"/>
  <c r="D41" i="1"/>
  <c r="C41" i="1"/>
  <c r="F19" i="3" l="1"/>
  <c r="E47" i="1"/>
  <c r="E73" i="1"/>
  <c r="E48" i="1"/>
  <c r="D51" i="1"/>
  <c r="C51" i="1"/>
  <c r="E43" i="1" l="1"/>
  <c r="E51" i="1"/>
  <c r="D39" i="1" l="1"/>
  <c r="D36" i="1" s="1"/>
  <c r="C39" i="1"/>
  <c r="C36" i="1" s="1"/>
  <c r="E39" i="1" l="1"/>
  <c r="E37" i="1"/>
  <c r="C35" i="1"/>
  <c r="C8" i="1" s="1"/>
  <c r="D71" i="1"/>
  <c r="C70" i="1"/>
  <c r="D68" i="1"/>
  <c r="C68" i="1"/>
  <c r="C67" i="1" s="1"/>
  <c r="C66" i="1" l="1"/>
  <c r="C65" i="1" s="1"/>
  <c r="E36" i="1"/>
  <c r="E68" i="1"/>
  <c r="E71" i="1"/>
  <c r="D70" i="1"/>
  <c r="D67" i="1"/>
  <c r="D35" i="1"/>
  <c r="D14" i="3"/>
  <c r="E14" i="3"/>
  <c r="D66" i="1" l="1"/>
  <c r="D65" i="1" s="1"/>
  <c r="E70" i="1"/>
  <c r="F14" i="3"/>
  <c r="E35" i="1"/>
  <c r="E67" i="1"/>
  <c r="D50" i="1"/>
  <c r="C50" i="1"/>
  <c r="C46" i="1" s="1"/>
  <c r="D31" i="1"/>
  <c r="D28" i="1" s="1"/>
  <c r="E66" i="1" l="1"/>
  <c r="E31" i="1"/>
  <c r="E50" i="1"/>
  <c r="D46" i="1"/>
  <c r="E46" i="1" l="1"/>
  <c r="E65" i="1"/>
  <c r="D35" i="3"/>
  <c r="E35" i="3"/>
  <c r="D30" i="3"/>
  <c r="E30" i="3"/>
  <c r="C28" i="1"/>
  <c r="F23" i="3" l="1"/>
  <c r="F30" i="3"/>
  <c r="F16" i="3"/>
  <c r="D37" i="3"/>
  <c r="C10" i="5" s="1"/>
  <c r="F27" i="3"/>
  <c r="F35" i="3"/>
  <c r="E37" i="3"/>
  <c r="E28" i="1"/>
  <c r="E9" i="1"/>
  <c r="C25" i="1"/>
  <c r="C77" i="1" s="1"/>
  <c r="D25" i="1"/>
  <c r="D8" i="1" s="1"/>
  <c r="D77" i="1" l="1"/>
  <c r="F37" i="3"/>
  <c r="D10" i="5"/>
  <c r="E25" i="1"/>
  <c r="E8" i="1" l="1"/>
  <c r="D9" i="5"/>
  <c r="D8" i="5" s="1"/>
  <c r="D11" i="5" s="1"/>
  <c r="C9" i="5"/>
  <c r="C8" i="5" s="1"/>
  <c r="C11" i="5" s="1"/>
  <c r="E77" i="1" l="1"/>
</calcChain>
</file>

<file path=xl/sharedStrings.xml><?xml version="1.0" encoding="utf-8"?>
<sst xmlns="http://schemas.openxmlformats.org/spreadsheetml/2006/main" count="259" uniqueCount="220">
  <si>
    <t>(тыс. руб.)</t>
  </si>
  <si>
    <t>Код БК</t>
  </si>
  <si>
    <t>Наименование доходного источника</t>
  </si>
  <si>
    <t>Кассовое исполнение</t>
  </si>
  <si>
    <t>НАЛОГОВЫЕ И НЕНАЛОГОВЫЕ ДОХОДЫ</t>
  </si>
  <si>
    <t>НАЛОГИ НА ПРИБЫЛЬ, ДОХОДЫ</t>
  </si>
  <si>
    <t>000 10102000010000 110</t>
  </si>
  <si>
    <t>Налог на доходы физических лиц</t>
  </si>
  <si>
    <t>182 10102010010000 110</t>
  </si>
  <si>
    <t>000 10600000000000 000</t>
  </si>
  <si>
    <t>НАЛОГИ НА ИМУЩЕСТВО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</si>
  <si>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</si>
  <si>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</si>
  <si>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</si>
  <si>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</si>
  <si>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</si>
  <si>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</si>
  <si>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</si>
  <si>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</si>
  <si>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</si>
  <si>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Уточненный план</t>
  </si>
  <si>
    <t>Приложение 1</t>
  </si>
  <si>
    <t>к решению Боровской</t>
  </si>
  <si>
    <t>поселковой Думы</t>
  </si>
  <si>
    <t>Доходы бюджета муниципального образования поселок Боровский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</si>
  <si>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</si>
  <si>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компенсации затрат государства</t>
  </si>
  <si>
    <t>Прочие доходы от компенсации затрат государства</t>
  </si>
  <si>
    <t>Дотации бюджетам поселений на выравнивание бюджетной обеспеченности</t>
  </si>
  <si>
    <t xml:space="preserve">Субвенции бюджетам на осуществление первичного воинского учета на территориях, где отсутствуют военные комиссариаты  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</si>
  <si>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</si>
  <si>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Приложение 2</t>
  </si>
  <si>
    <t>Наименование</t>
  </si>
  <si>
    <t>Раз-дел</t>
  </si>
  <si>
    <t>Под-раз-дел</t>
  </si>
  <si>
    <t>2</t>
  </si>
  <si>
    <t>ОБЩЕГОСУДАРСТВЕННЫЕ ВОПРОСЫ</t>
  </si>
  <si>
    <t>01</t>
  </si>
  <si>
    <t>02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</si>
  <si>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</si>
  <si>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</si>
  <si>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</si>
  <si>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</si>
  <si>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</si>
  <si>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</si>
  <si>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</si>
  <si>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</si>
  <si>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</si>
  <si>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</si>
  <si>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</si>
  <si>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</si>
  <si>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08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</si>
  <si>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</si>
  <si>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</si>
  <si>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</si>
  <si>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</si>
  <si>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</si>
  <si>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</si>
  <si>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Благоустройство</t>
  </si>
  <si>
    <t>ОБРАЗОВАНИЕ</t>
  </si>
  <si>
    <t>Молодежная политика и оздоровление детей</t>
  </si>
  <si>
    <t>КУЛЬТУРА, КИНЕМАТОГРАФИЯ</t>
  </si>
  <si>
    <t>Культура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</si>
  <si>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</si>
  <si>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</si>
  <si>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</si>
  <si>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</si>
  <si>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Итого</t>
  </si>
  <si>
    <t>Мобилизационная и вневойсковая подготовка</t>
  </si>
  <si>
    <t>НАЦИОНАЛЬНАЯ ОБОРОНА</t>
  </si>
  <si>
    <t>Дорожное хозяйство (дорожные фонды)</t>
  </si>
  <si>
    <t>Расходы бюджета муниципального образования поселок Боровский по</t>
  </si>
  <si>
    <t>Код бюджетной классификации</t>
  </si>
  <si>
    <t xml:space="preserve">Наименование кода </t>
  </si>
  <si>
    <t>План</t>
  </si>
  <si>
    <t>Исполнено</t>
  </si>
  <si>
    <t>066 01 05 00 00 10 0000 000</t>
  </si>
  <si>
    <t>Изменение остатков средств на счетах по учету средств бюджета</t>
  </si>
  <si>
    <t>066 01 05 02 01 10 0000 510</t>
  </si>
  <si>
    <t>Увеличение прочих остатков денежных  средств бюджетов</t>
  </si>
  <si>
    <t>066 01 05 02 01 10 0000 610</t>
  </si>
  <si>
    <t>Уменьшение прочих  остатков денежных средств бюджетов</t>
  </si>
  <si>
    <t>ВСЕГО источников внутреннего финансирования</t>
  </si>
  <si>
    <t>Исполнение бюджета</t>
  </si>
  <si>
    <t>по источникам финансирования дефицита бюджета</t>
  </si>
  <si>
    <t>ШТРАФЫ, САНКЦИИ, ВОЗМЕЩЕНИЕ УЩЕРБА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</si>
  <si>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</si>
  <si>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</si>
  <si>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(тыс.руб.)</t>
  </si>
  <si>
    <t>ДОХОДЫ БЮДЖЕТА  - ВСЕГО</t>
  </si>
  <si>
    <t xml:space="preserve"> Доходы, получаемые в виде
 арендной платы за земли после
 разграничения государственной
 собственности на землю, а также
 средства от продажи права на
 заключение договоров аренды
 указанных земельных участков (заисключением земельных участков
 бюджетных и автономных
 учреждений)
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</si>
  <si>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</si>
  <si>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БЕЗВОЗМЕЗДНЫЕ ПОСТУПЛЕНИЯ </t>
  </si>
  <si>
    <t xml:space="preserve">  Доходы, получаемые в виде
 арендной платы, а также средства
 от продажи права на заключение
 договоров аренды за земли,
 находящиеся в собственности
 сельских поселений (за
 исключением земельных участков
 муниципальных бюджетных и
 автономных учреждений)
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</si>
  <si>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</si>
  <si>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</t>
  </si>
  <si>
    <t>000 1 06 06030 00 0000 110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</si>
  <si>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</si>
  <si>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</si>
  <si>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000 1 06 06040 00 0000 110</t>
  </si>
  <si>
    <t>Земельный налог с физических лиц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</si>
  <si>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</si>
  <si>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</si>
  <si>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Доходы от сдачи в аренду имущества, составляющего казну сельских поселений (за исключением земельных участков)</t>
  </si>
  <si>
    <t>Прочие доходы от компенсации затрат бюджетов сельских поселений</t>
  </si>
  <si>
    <t>Прочие межбюджетные трансферты, передаваемые бюджетам  сельских поселений</t>
  </si>
  <si>
    <t>000 1 00 00000 00 0000 000</t>
  </si>
  <si>
    <t>000 1 01 00000 00 0000 000</t>
  </si>
  <si>
    <t>182 1 01 02020 01 0000 110</t>
  </si>
  <si>
    <t>000 1 06 01000 00 0000 110</t>
  </si>
  <si>
    <t>182 1 06 01030 10 0000 110</t>
  </si>
  <si>
    <t>000 1 06 06000 00 0000 110</t>
  </si>
  <si>
    <t>000 1 11 05000 00 0000 120</t>
  </si>
  <si>
    <t>000 1 11 00000 00 0000 000</t>
  </si>
  <si>
    <t>000 1 11 05020 00 0000 120</t>
  </si>
  <si>
    <t>066 1 11 05025 10 0000 120</t>
  </si>
  <si>
    <t>066 1 11 05070 00 0000 120</t>
  </si>
  <si>
    <t>066 1 11 05075 10 0000 120</t>
  </si>
  <si>
    <t>000 1 13 00000 00 0000 000</t>
  </si>
  <si>
    <t>000 1 13 02000 00 0000 130</t>
  </si>
  <si>
    <t>000 1 13 02900 00 0000 130</t>
  </si>
  <si>
    <t>066  1 13 02995 10 0000 130</t>
  </si>
  <si>
    <t>000 1 16 00000 00 0000 000</t>
  </si>
  <si>
    <t>000 2 00 00000 00 0000 000</t>
  </si>
  <si>
    <t>000 2 02 00000 00 0000 000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</si>
  <si>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</si>
  <si>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</si>
  <si>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</si>
  <si>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066 1 11 09045 10 0000 120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</si>
  <si>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</si>
  <si>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сельских поселений</t>
  </si>
  <si>
    <t>000 1 13 02060 10 0000 130</t>
  </si>
  <si>
    <t>066 1 13 02065 10 0000 130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</si>
  <si>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</si>
  <si>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</si>
  <si>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Функционирование высшего должностного лица субъекта Российской Федерации и муниципального образования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</si>
  <si>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</si>
  <si>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</si>
  <si>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066 1 11 05300 00 0000 120</t>
  </si>
  <si>
    <t>066 1 11 05320 00 0000 120</t>
  </si>
  <si>
    <t>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</si>
  <si>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</si>
  <si>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066 1 13 01000 00 0000 130</t>
  </si>
  <si>
    <t>066 1 13 01995 10 0000 130</t>
  </si>
  <si>
    <t>Прочие доходы от оказания платных услуг (работ)</t>
  </si>
  <si>
    <t>066 1 13 01990 00 0000 130</t>
  </si>
  <si>
    <t>Общеэкономические вопросы</t>
  </si>
  <si>
    <t xml:space="preserve">Уточненный план </t>
  </si>
  <si>
    <t>Резервные фонды</t>
  </si>
  <si>
    <t>Приложение 3</t>
  </si>
  <si>
    <t>Социальное обеспечение населения</t>
  </si>
  <si>
    <t>% исполнения год</t>
  </si>
  <si>
    <t>000 2 0201001 00 0000 150</t>
  </si>
  <si>
    <t>000 2 02 01000 00 0000 150</t>
  </si>
  <si>
    <t xml:space="preserve">066 2 02 35118 10 0000 150 </t>
  </si>
  <si>
    <t>000 2 02 03000 00 0000 150</t>
  </si>
  <si>
    <t>000 2 02 03010 00 0000 150</t>
  </si>
  <si>
    <t>000 2 02 04000 00 0000 150</t>
  </si>
  <si>
    <t>000 2 02 04014 00 0000.150</t>
  </si>
  <si>
    <t>066 2 02 04014 10 0000 150</t>
  </si>
  <si>
    <t>066 2 02 49999 10 0000 150</t>
  </si>
  <si>
    <t>8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</si>
  <si>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</si>
  <si>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066 1 16 02020 02 0000 140</t>
  </si>
  <si>
    <t>066 1 16 07090 10 0000 140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</si>
  <si>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</si>
  <si>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 xml:space="preserve">066 2 02 16001 10 0000 150
</t>
  </si>
  <si>
    <t>066 1 1109080 10 0000 120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</si>
  <si>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</si>
  <si>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Защита населения и территории от чрезвычайных ситуаций природного и техногенного характера, пожарная безопасность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</si>
  <si>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</si>
  <si>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182 1 01 02080 01 0000110</t>
  </si>
  <si>
    <t>000 1 0900000000000 000</t>
  </si>
  <si>
    <t>ЗАДОЛЖЕННОСТЬ И ПЕРЕРАСЧЕТЫ ПО ОТМЕНЕННЫМ НАЛОГАМ, СБОРАМ И ИНЫМ ОБЯЗАТЕЛЬНЫМ ПЛАТЕЖАМ</t>
  </si>
  <si>
    <t>182 1 09 04053 10 0000 110</t>
  </si>
  <si>
    <t>Земельный налог (по обязательствам, возникшим до 1 января 2006 года), мобилизуемый на территориях сельских поселений</t>
  </si>
  <si>
    <t>Коммунальное хозяйство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</si>
  <si>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рублей).</t>
  </si>
  <si>
    <t xml:space="preserve">Кассовое исполнено </t>
  </si>
  <si>
    <t>000 1 14 00000 00 0000 000</t>
  </si>
  <si>
    <t>ДОХОДЫ ОТ ПРОДАЖИ МАТЕРИАЛЬНЫХ И НЕМАТЕРИАЛЬНЫХ АКТИВОВ</t>
  </si>
  <si>
    <t>066 1 14 02000 00 0000 000</t>
  </si>
  <si>
    <t>066 1 14 06000 00 0000 430</t>
  </si>
  <si>
    <t>Доходы 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</si>
  <si>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 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</si>
  <si>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 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</si>
  <si>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066 1 14 06025 10 0000 430</t>
  </si>
  <si>
    <t>066 1 14 02053 10 0000 410</t>
  </si>
  <si>
    <r>
      <t xml:space="preserve">Доходы от продажи земельных участков, находящихся в государственной и муниципальной собственности </t>
    </r>
    <r>
      <rPr>
        <sz val="12"/>
        <color theme="1"/>
        <rFont val="PT Astra Serif"/>
        <family val="1"/>
        <charset val="204"/>
      </rPr>
      <t>(при наличии плановых показателей)</t>
    </r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</si>
  <si>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</si>
  <si>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066 1 14 13060 10 0000 410</t>
  </si>
  <si>
    <t>06611610032100000140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</si>
  <si>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</si>
  <si>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Профессиональная подготовка, переподготовка и повышение квалификации</t>
  </si>
  <si>
    <t>18210102150010000110</t>
  </si>
  <si>
    <t>18210102160010000110</t>
  </si>
  <si>
    <t>18210102170010000110</t>
  </si>
  <si>
    <t>18210102030011000110</t>
  </si>
  <si>
    <t>18210102140011000110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</si>
  <si>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</si>
  <si>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18210102230011000110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</si>
  <si>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</si>
  <si>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</si>
  <si>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</si>
  <si>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</si>
  <si>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</si>
  <si>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</si>
  <si>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</si>
  <si>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</si>
  <si>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Обеспечение проведения выборов и референдумов</t>
  </si>
  <si>
    <t>18210102210011000110</t>
  </si>
  <si>
    <t>НДФЛ с доходов в виде выплат районного коэффициента и процентных надбавок (если сумма не превышает 5 млн рублей).</t>
  </si>
  <si>
    <t>182 1 05 00000 00 0000 000</t>
  </si>
  <si>
    <t>НАЛОГИ НА СОВОКУПНЫЙ ДОХОД</t>
  </si>
  <si>
    <t xml:space="preserve">182 1 05 03010 01 0000 110
</t>
  </si>
  <si>
    <t>Единый сельскохозяйственный налог</t>
  </si>
  <si>
    <t>по кодам классификации доходов бюджетов за 8 месяцев  2025 года</t>
  </si>
  <si>
    <t>18210102180010000110</t>
  </si>
  <si>
    <t>разделам и подразделам классификации расходов бюджетов за 8 месяцев  2025 года</t>
  </si>
  <si>
    <t>муниципального образования поселок Боровский за 8 месяцев2025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</si>
</sst>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&quot;г.&quot;"/>
    <numFmt numFmtId="165" formatCode="?"/>
    <numFmt numFmtId="166" formatCode="0.0"/>
    <numFmt numFmtId="167" formatCode="#,##0.0"/>
  </numFmts>
  <fonts count="2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raditional Arabic"/>
      <family val="1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rgb="FF22272F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Fill="1" applyAlignment="1" applyProtection="1">
      <alignment horizontal="right"/>
    </xf>
    <xf numFmtId="0" fontId="3" fillId="2" borderId="1" xfId="1" applyFont="1" applyFill="1" applyBorder="1" applyAlignment="1">
      <alignment vertical="top" wrapText="1"/>
    </xf>
    <xf numFmtId="49" fontId="2" fillId="0" borderId="0" xfId="1" applyNumberFormat="1" applyFont="1" applyFill="1" applyBorder="1" applyAlignment="1" applyProtection="1">
      <alignment horizontal="centerContinuous" wrapText="1"/>
    </xf>
    <xf numFmtId="0" fontId="3" fillId="0" borderId="1" xfId="1" applyFont="1" applyFill="1" applyBorder="1" applyAlignment="1" applyProtection="1">
      <alignment vertical="top" wrapText="1"/>
    </xf>
    <xf numFmtId="49" fontId="3" fillId="0" borderId="1" xfId="1" applyNumberFormat="1" applyFont="1" applyFill="1" applyBorder="1" applyAlignment="1" applyProtection="1">
      <alignment vertical="top" wrapText="1"/>
    </xf>
    <xf numFmtId="49" fontId="3" fillId="0" borderId="1" xfId="1" applyNumberFormat="1" applyFont="1" applyFill="1" applyBorder="1" applyAlignment="1" applyProtection="1">
      <alignment vertical="top"/>
    </xf>
    <xf numFmtId="0" fontId="2" fillId="0" borderId="1" xfId="1" applyFont="1" applyFill="1" applyBorder="1" applyAlignment="1">
      <alignment vertical="top" wrapText="1"/>
    </xf>
    <xf numFmtId="49" fontId="2" fillId="0" borderId="1" xfId="1" applyNumberFormat="1" applyFont="1" applyFill="1" applyBorder="1" applyAlignment="1" applyProtection="1">
      <alignment vertical="top"/>
    </xf>
    <xf numFmtId="3" fontId="2" fillId="0" borderId="1" xfId="1" applyNumberFormat="1" applyFont="1" applyFill="1" applyBorder="1" applyAlignment="1" applyProtection="1">
      <alignment vertical="top"/>
    </xf>
    <xf numFmtId="0" fontId="3" fillId="0" borderId="1" xfId="1" applyFont="1" applyFill="1" applyBorder="1" applyAlignment="1">
      <alignment vertical="top" wrapText="1"/>
    </xf>
    <xf numFmtId="3" fontId="3" fillId="0" borderId="1" xfId="1" applyNumberFormat="1" applyFont="1" applyFill="1" applyBorder="1" applyAlignment="1" applyProtection="1">
      <alignment vertical="top"/>
    </xf>
    <xf numFmtId="0" fontId="2" fillId="2" borderId="1" xfId="1" applyFont="1" applyFill="1" applyBorder="1" applyAlignment="1">
      <alignment vertical="top" wrapText="1"/>
    </xf>
    <xf numFmtId="0" fontId="2" fillId="0" borderId="1" xfId="1" applyFont="1" applyFill="1" applyBorder="1" applyAlignment="1" applyProtection="1">
      <alignment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horizontal="center" vertical="top"/>
    </xf>
    <xf numFmtId="3" fontId="0" fillId="0" borderId="0" xfId="0" applyNumberFormat="1"/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4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justify" vertical="top" wrapText="1"/>
    </xf>
    <xf numFmtId="49" fontId="2" fillId="2" borderId="1" xfId="0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8" fillId="0" borderId="0" xfId="0" applyFont="1"/>
    <xf numFmtId="1" fontId="2" fillId="4" borderId="1" xfId="0" applyNumberFormat="1" applyFont="1" applyFill="1" applyBorder="1" applyAlignment="1">
      <alignment horizontal="center" vertical="top"/>
    </xf>
    <xf numFmtId="1" fontId="3" fillId="4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0" fontId="0" fillId="0" borderId="0" xfId="0" applyFont="1"/>
    <xf numFmtId="3" fontId="2" fillId="4" borderId="1" xfId="1" applyNumberFormat="1" applyFont="1" applyFill="1" applyBorder="1" applyAlignment="1" applyProtection="1">
      <alignment vertical="top"/>
    </xf>
    <xf numFmtId="0" fontId="2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10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vertical="top" wrapText="1"/>
    </xf>
    <xf numFmtId="3" fontId="3" fillId="0" borderId="1" xfId="1" applyNumberFormat="1" applyFont="1" applyFill="1" applyBorder="1" applyAlignment="1" applyProtection="1">
      <alignment vertical="top" wrapText="1"/>
    </xf>
    <xf numFmtId="0" fontId="0" fillId="0" borderId="0" xfId="0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6" fontId="5" fillId="0" borderId="1" xfId="0" applyNumberFormat="1" applyFont="1" applyBorder="1" applyAlignment="1">
      <alignment vertical="top"/>
    </xf>
    <xf numFmtId="0" fontId="11" fillId="0" borderId="1" xfId="1" applyFont="1" applyBorder="1" applyAlignment="1">
      <alignment vertical="top" wrapText="1"/>
    </xf>
    <xf numFmtId="0" fontId="11" fillId="0" borderId="1" xfId="1" applyFont="1" applyFill="1" applyBorder="1" applyAlignment="1" applyProtection="1">
      <alignment vertical="top" wrapText="1"/>
    </xf>
    <xf numFmtId="49" fontId="11" fillId="0" borderId="1" xfId="1" applyNumberFormat="1" applyFont="1" applyBorder="1" applyAlignment="1">
      <alignment vertical="top" wrapText="1"/>
    </xf>
    <xf numFmtId="3" fontId="11" fillId="0" borderId="1" xfId="1" applyNumberFormat="1" applyFont="1" applyBorder="1" applyAlignment="1">
      <alignment vertical="top" wrapText="1"/>
    </xf>
    <xf numFmtId="1" fontId="12" fillId="0" borderId="1" xfId="0" applyNumberFormat="1" applyFont="1" applyBorder="1" applyAlignment="1">
      <alignment vertical="top" wrapText="1"/>
    </xf>
    <xf numFmtId="49" fontId="13" fillId="0" borderId="1" xfId="1" applyNumberFormat="1" applyFont="1" applyBorder="1" applyAlignment="1">
      <alignment vertical="top" wrapText="1"/>
    </xf>
    <xf numFmtId="3" fontId="13" fillId="0" borderId="1" xfId="1" applyNumberFormat="1" applyFont="1" applyBorder="1" applyAlignment="1">
      <alignment vertical="top" wrapText="1"/>
    </xf>
    <xf numFmtId="1" fontId="14" fillId="0" borderId="1" xfId="0" applyNumberFormat="1" applyFont="1" applyBorder="1" applyAlignment="1">
      <alignment vertical="top" wrapText="1"/>
    </xf>
    <xf numFmtId="1" fontId="13" fillId="0" borderId="1" xfId="1" applyNumberFormat="1" applyFont="1" applyBorder="1" applyAlignment="1">
      <alignment vertical="top" wrapText="1"/>
    </xf>
    <xf numFmtId="49" fontId="11" fillId="0" borderId="1" xfId="0" applyNumberFormat="1" applyFont="1" applyBorder="1" applyAlignment="1" applyProtection="1">
      <alignment vertical="top" wrapText="1"/>
    </xf>
    <xf numFmtId="49" fontId="15" fillId="0" borderId="1" xfId="0" applyNumberFormat="1" applyFont="1" applyBorder="1" applyAlignment="1" applyProtection="1">
      <alignment vertical="top"/>
    </xf>
    <xf numFmtId="0" fontId="14" fillId="0" borderId="1" xfId="0" applyFont="1" applyBorder="1" applyAlignment="1">
      <alignment vertical="top" wrapText="1"/>
    </xf>
    <xf numFmtId="49" fontId="13" fillId="0" borderId="1" xfId="0" applyNumberFormat="1" applyFont="1" applyBorder="1" applyAlignment="1" applyProtection="1">
      <alignment vertical="top" wrapText="1"/>
    </xf>
    <xf numFmtId="49" fontId="13" fillId="4" borderId="1" xfId="1" applyNumberFormat="1" applyFont="1" applyFill="1" applyBorder="1" applyAlignment="1">
      <alignment vertical="top" wrapText="1"/>
    </xf>
    <xf numFmtId="49" fontId="11" fillId="4" borderId="1" xfId="1" applyNumberFormat="1" applyFont="1" applyFill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 readingOrder="1"/>
    </xf>
    <xf numFmtId="0" fontId="16" fillId="0" borderId="1" xfId="0" applyFont="1" applyBorder="1"/>
    <xf numFmtId="1" fontId="11" fillId="0" borderId="1" xfId="1" applyNumberFormat="1" applyFont="1" applyBorder="1" applyAlignment="1">
      <alignment vertical="top" wrapText="1"/>
    </xf>
    <xf numFmtId="1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wrapText="1"/>
    </xf>
    <xf numFmtId="3" fontId="3" fillId="4" borderId="1" xfId="1" applyNumberFormat="1" applyFont="1" applyFill="1" applyBorder="1" applyAlignment="1" applyProtection="1">
      <alignment vertical="top"/>
    </xf>
    <xf numFmtId="165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 wrapText="1"/>
    </xf>
    <xf numFmtId="165" fontId="13" fillId="4" borderId="1" xfId="1" applyNumberFormat="1" applyFont="1" applyFill="1" applyBorder="1" applyAlignment="1">
      <alignment vertical="top" wrapText="1"/>
    </xf>
    <xf numFmtId="165" fontId="13" fillId="0" borderId="1" xfId="0" applyNumberFormat="1" applyFont="1" applyBorder="1" applyAlignment="1" applyProtection="1">
      <alignment vertical="top" wrapText="1"/>
    </xf>
    <xf numFmtId="0" fontId="16" fillId="0" borderId="1" xfId="0" applyFont="1" applyBorder="1" applyAlignment="1">
      <alignment vertical="top" wrapText="1"/>
    </xf>
    <xf numFmtId="49" fontId="11" fillId="0" borderId="1" xfId="1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vertical="top" wrapText="1"/>
    </xf>
    <xf numFmtId="1" fontId="13" fillId="0" borderId="1" xfId="1" applyNumberFormat="1" applyFont="1" applyFill="1" applyBorder="1" applyAlignment="1">
      <alignment vertical="top" wrapText="1"/>
    </xf>
    <xf numFmtId="0" fontId="14" fillId="0" borderId="4" xfId="0" applyFont="1" applyBorder="1" applyAlignment="1">
      <alignment horizontal="left" vertical="center" wrapText="1" readingOrder="1"/>
    </xf>
    <xf numFmtId="49" fontId="19" fillId="5" borderId="1" xfId="0" applyNumberFormat="1" applyFont="1" applyFill="1" applyBorder="1" applyAlignment="1">
      <alignment horizontal="center" wrapText="1"/>
    </xf>
    <xf numFmtId="0" fontId="19" fillId="5" borderId="1" xfId="0" applyFont="1" applyFill="1" applyBorder="1" applyAlignment="1">
      <alignment horizontal="justify" wrapText="1"/>
    </xf>
    <xf numFmtId="49" fontId="13" fillId="0" borderId="5" xfId="1" applyNumberFormat="1" applyFont="1" applyBorder="1" applyAlignment="1">
      <alignment vertical="top" wrapText="1"/>
    </xf>
    <xf numFmtId="1" fontId="0" fillId="0" borderId="0" xfId="0" applyNumberFormat="1"/>
    <xf numFmtId="0" fontId="9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49" fontId="9" fillId="0" borderId="0" xfId="1" applyNumberFormat="1" applyFont="1" applyFill="1" applyBorder="1" applyAlignment="1" applyProtection="1">
      <alignment horizontal="center" wrapText="1"/>
    </xf>
    <xf numFmtId="166" fontId="13" fillId="0" borderId="1" xfId="1" applyNumberFormat="1" applyFont="1" applyBorder="1" applyAlignment="1">
      <alignment vertical="top" wrapText="1"/>
    </xf>
    <xf numFmtId="166" fontId="11" fillId="0" borderId="1" xfId="1" applyNumberFormat="1" applyFont="1" applyBorder="1" applyAlignment="1">
      <alignment vertical="top" wrapText="1"/>
    </xf>
    <xf numFmtId="166" fontId="13" fillId="4" borderId="1" xfId="1" applyNumberFormat="1" applyFont="1" applyFill="1" applyBorder="1" applyAlignment="1">
      <alignment vertical="top" wrapText="1"/>
    </xf>
    <xf numFmtId="167" fontId="11" fillId="0" borderId="1" xfId="1" applyNumberFormat="1" applyFont="1" applyBorder="1" applyAlignment="1">
      <alignment vertical="top" wrapText="1"/>
    </xf>
    <xf numFmtId="166" fontId="14" fillId="0" borderId="1" xfId="0" applyNumberFormat="1" applyFont="1" applyBorder="1" applyAlignment="1">
      <alignment vertical="top"/>
    </xf>
    <xf numFmtId="166" fontId="15" fillId="0" borderId="1" xfId="0" applyNumberFormat="1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59" zoomScaleNormal="59" workbookViewId="0">
      <selection activeCell="I11" sqref="I11"/>
    </sheetView>
  </sheetViews>
  <sheetFormatPr defaultRowHeight="15"/>
  <cols>
    <col min="1" max="1" width="32" customWidth="1"/>
    <col min="2" max="2" width="44.85546875" customWidth="1"/>
    <col min="3" max="3" width="14.42578125" customWidth="1"/>
    <col min="4" max="4" width="15.42578125" customWidth="1"/>
    <col min="5" max="5" width="11.7109375" customWidth="1"/>
  </cols>
  <sheetData>
    <row r="1" spans="1:6">
      <c r="D1" t="s">
        <v>21</v>
      </c>
    </row>
    <row r="2" spans="1:6" hidden="1">
      <c r="C2" t="s">
        <v>22</v>
      </c>
    </row>
    <row r="3" spans="1:6" hidden="1">
      <c r="C3" t="s">
        <v>23</v>
      </c>
    </row>
    <row r="4" spans="1:6" ht="16.5">
      <c r="A4" s="88" t="s">
        <v>24</v>
      </c>
      <c r="B4" s="88"/>
      <c r="C4" s="88"/>
      <c r="D4" s="88"/>
    </row>
    <row r="5" spans="1:6" ht="16.5">
      <c r="A5" s="39"/>
      <c r="B5" s="40" t="s">
        <v>216</v>
      </c>
      <c r="C5" s="40"/>
      <c r="D5" s="41"/>
    </row>
    <row r="6" spans="1:6" ht="26.25" customHeight="1">
      <c r="A6" s="1"/>
      <c r="B6" s="1"/>
      <c r="C6" s="1"/>
      <c r="D6" s="2" t="s">
        <v>0</v>
      </c>
    </row>
    <row r="7" spans="1:6" ht="52.5" customHeight="1">
      <c r="A7" s="47" t="s">
        <v>1</v>
      </c>
      <c r="B7" s="47" t="s">
        <v>2</v>
      </c>
      <c r="C7" s="47" t="s">
        <v>20</v>
      </c>
      <c r="D7" s="48" t="s">
        <v>3</v>
      </c>
      <c r="E7" s="48" t="s">
        <v>151</v>
      </c>
    </row>
    <row r="8" spans="1:6" ht="39" customHeight="1">
      <c r="A8" s="49" t="s">
        <v>106</v>
      </c>
      <c r="B8" s="49" t="s">
        <v>4</v>
      </c>
      <c r="C8" s="97">
        <f>C9+C25+C33+C35+C46+C55+C61+C23</f>
        <v>49861.200000000004</v>
      </c>
      <c r="D8" s="97">
        <f>D9+D25+D33+D35+D46+D55+D61+D23</f>
        <v>30559.3</v>
      </c>
      <c r="E8" s="51">
        <f t="shared" ref="E8:E40" si="0">D8/C8*100</f>
        <v>61.288737535398262</v>
      </c>
      <c r="F8" s="87"/>
    </row>
    <row r="9" spans="1:6" s="30" customFormat="1" ht="15.75" customHeight="1">
      <c r="A9" s="49" t="s">
        <v>107</v>
      </c>
      <c r="B9" s="49" t="s">
        <v>5</v>
      </c>
      <c r="C9" s="97">
        <f>C10</f>
        <v>16391.3</v>
      </c>
      <c r="D9" s="97">
        <f>D10</f>
        <v>11318.199999999999</v>
      </c>
      <c r="E9" s="51">
        <f t="shared" si="0"/>
        <v>69.050044840860693</v>
      </c>
      <c r="F9" s="87"/>
    </row>
    <row r="10" spans="1:6" ht="21" customHeight="1">
      <c r="A10" s="52" t="s">
        <v>6</v>
      </c>
      <c r="B10" s="52" t="s">
        <v>7</v>
      </c>
      <c r="C10" s="55">
        <f>C11+C12+C13+C14+C16+C17+C18+C19+C22+C15+C21+C20</f>
        <v>16391.3</v>
      </c>
      <c r="D10" s="55">
        <f>D11+D12+D13+D14+D16+D17+D18+D19+D22+D15+D21+D20</f>
        <v>11318.199999999999</v>
      </c>
      <c r="E10" s="54">
        <f t="shared" si="0"/>
        <v>69.050044840860693</v>
      </c>
      <c r="F10" s="87"/>
    </row>
    <row r="11" spans="1:6" ht="119.25" customHeight="1">
      <c r="A11" s="52" t="s">
        <v>8</v>
      </c>
      <c r="B11" s="69" t="s">
        <v>206</v>
      </c>
      <c r="C11" s="98">
        <v>9566.9</v>
      </c>
      <c r="D11" s="55">
        <v>6381.6</v>
      </c>
      <c r="E11" s="54">
        <f t="shared" si="0"/>
        <v>66.704993258004166</v>
      </c>
      <c r="F11" s="87"/>
    </row>
    <row r="12" spans="1:6" ht="167.25" customHeight="1">
      <c r="A12" s="52" t="s">
        <v>108</v>
      </c>
      <c r="B12" s="69" t="s">
        <v>207</v>
      </c>
      <c r="C12" s="98">
        <v>12.3</v>
      </c>
      <c r="D12" s="55">
        <v>14.1</v>
      </c>
      <c r="E12" s="54">
        <f>D12/C12*100</f>
        <v>114.63414634146341</v>
      </c>
      <c r="F12" s="87"/>
    </row>
    <row r="13" spans="1:6" ht="167.25" customHeight="1">
      <c r="A13" s="52" t="s">
        <v>197</v>
      </c>
      <c r="B13" s="69" t="s">
        <v>208</v>
      </c>
      <c r="C13" s="96">
        <v>194</v>
      </c>
      <c r="D13" s="55">
        <v>161.5</v>
      </c>
      <c r="E13" s="54"/>
      <c r="F13" s="87"/>
    </row>
    <row r="14" spans="1:6" ht="158.25" customHeight="1">
      <c r="A14" s="52" t="s">
        <v>171</v>
      </c>
      <c r="B14" s="70" t="s">
        <v>170</v>
      </c>
      <c r="C14" s="96">
        <v>434.4</v>
      </c>
      <c r="D14" s="55">
        <v>300.60000000000002</v>
      </c>
      <c r="E14" s="54">
        <f t="shared" si="0"/>
        <v>69.198895027624317</v>
      </c>
      <c r="F14" s="87"/>
    </row>
    <row r="15" spans="1:6" ht="180" customHeight="1">
      <c r="A15" s="52" t="s">
        <v>204</v>
      </c>
      <c r="B15" s="70" t="s">
        <v>205</v>
      </c>
      <c r="C15" s="96">
        <v>120</v>
      </c>
      <c r="D15" s="55">
        <v>106.4</v>
      </c>
      <c r="E15" s="54">
        <f t="shared" si="0"/>
        <v>88.666666666666671</v>
      </c>
      <c r="F15" s="87"/>
    </row>
    <row r="16" spans="1:6" ht="89.25" customHeight="1">
      <c r="A16" s="52" t="s">
        <v>198</v>
      </c>
      <c r="B16" s="70" t="s">
        <v>177</v>
      </c>
      <c r="C16" s="96">
        <v>700</v>
      </c>
      <c r="D16" s="55">
        <v>742.2</v>
      </c>
      <c r="E16" s="54">
        <f t="shared" si="0"/>
        <v>106.02857142857142</v>
      </c>
      <c r="F16" s="87"/>
    </row>
    <row r="17" spans="1:6" ht="83.25" customHeight="1">
      <c r="A17" s="71" t="s">
        <v>194</v>
      </c>
      <c r="B17" s="52" t="s">
        <v>202</v>
      </c>
      <c r="C17" s="96">
        <v>881.3</v>
      </c>
      <c r="D17" s="55">
        <v>571.5</v>
      </c>
      <c r="E17" s="54">
        <f t="shared" si="0"/>
        <v>64.847384545557702</v>
      </c>
      <c r="F17" s="87"/>
    </row>
    <row r="18" spans="1:6" ht="88.5" customHeight="1">
      <c r="A18" s="71" t="s">
        <v>195</v>
      </c>
      <c r="B18" s="52" t="s">
        <v>199</v>
      </c>
      <c r="C18" s="96">
        <v>823.2</v>
      </c>
      <c r="D18" s="55">
        <v>480</v>
      </c>
      <c r="E18" s="54"/>
      <c r="F18" s="87"/>
    </row>
    <row r="19" spans="1:6" ht="106.5" customHeight="1">
      <c r="A19" s="71" t="s">
        <v>196</v>
      </c>
      <c r="B19" s="52" t="s">
        <v>203</v>
      </c>
      <c r="C19" s="96">
        <v>1989.2</v>
      </c>
      <c r="D19" s="55">
        <v>1462.7</v>
      </c>
      <c r="E19" s="54">
        <f t="shared" si="0"/>
        <v>73.532073195254384</v>
      </c>
      <c r="F19" s="87"/>
    </row>
    <row r="20" spans="1:6" ht="106.5" customHeight="1">
      <c r="A20" s="71" t="s">
        <v>217</v>
      </c>
      <c r="B20" s="52"/>
      <c r="C20" s="96"/>
      <c r="D20" s="55">
        <v>1.3</v>
      </c>
      <c r="E20" s="54"/>
      <c r="F20" s="87"/>
    </row>
    <row r="21" spans="1:6" ht="56.25" customHeight="1">
      <c r="A21" s="71" t="s">
        <v>210</v>
      </c>
      <c r="B21" s="52" t="s">
        <v>211</v>
      </c>
      <c r="C21" s="96">
        <v>1477</v>
      </c>
      <c r="D21" s="55">
        <v>955.5</v>
      </c>
      <c r="E21" s="54">
        <f t="shared" si="0"/>
        <v>64.691943127962077</v>
      </c>
      <c r="F21" s="87"/>
    </row>
    <row r="22" spans="1:6" ht="91.5" customHeight="1">
      <c r="A22" s="71" t="s">
        <v>200</v>
      </c>
      <c r="B22" s="52" t="s">
        <v>201</v>
      </c>
      <c r="C22" s="96">
        <v>193</v>
      </c>
      <c r="D22" s="55">
        <v>140.80000000000001</v>
      </c>
      <c r="E22" s="54">
        <f t="shared" si="0"/>
        <v>72.953367875647672</v>
      </c>
      <c r="F22" s="87"/>
    </row>
    <row r="23" spans="1:6" ht="38.25" customHeight="1">
      <c r="A23" s="84" t="s">
        <v>212</v>
      </c>
      <c r="B23" s="85" t="s">
        <v>213</v>
      </c>
      <c r="C23" s="55">
        <f>C24</f>
        <v>7.5</v>
      </c>
      <c r="D23" s="55">
        <f>D24</f>
        <v>7.5</v>
      </c>
      <c r="E23" s="54"/>
      <c r="F23" s="87"/>
    </row>
    <row r="24" spans="1:6" ht="33" customHeight="1">
      <c r="A24" s="52" t="s">
        <v>214</v>
      </c>
      <c r="B24" s="86" t="s">
        <v>215</v>
      </c>
      <c r="C24" s="55">
        <v>7.5</v>
      </c>
      <c r="D24" s="55">
        <v>7.5</v>
      </c>
      <c r="E24" s="54"/>
      <c r="F24" s="87"/>
    </row>
    <row r="25" spans="1:6" s="30" customFormat="1" ht="15.75">
      <c r="A25" s="49" t="s">
        <v>9</v>
      </c>
      <c r="B25" s="49" t="s">
        <v>10</v>
      </c>
      <c r="C25" s="65">
        <f>C26+C28</f>
        <v>23681</v>
      </c>
      <c r="D25" s="65">
        <f>D26+D28</f>
        <v>11178.9</v>
      </c>
      <c r="E25" s="51">
        <f t="shared" si="0"/>
        <v>47.206199062539589</v>
      </c>
      <c r="F25" s="87"/>
    </row>
    <row r="26" spans="1:6" ht="15.75">
      <c r="A26" s="52" t="s">
        <v>109</v>
      </c>
      <c r="B26" s="52" t="s">
        <v>11</v>
      </c>
      <c r="C26" s="55">
        <f>C27</f>
        <v>5779</v>
      </c>
      <c r="D26" s="55">
        <f>D27</f>
        <v>1365.1</v>
      </c>
      <c r="E26" s="54">
        <f t="shared" si="0"/>
        <v>23.621733863990308</v>
      </c>
      <c r="F26" s="87"/>
    </row>
    <row r="27" spans="1:6" ht="63.75" customHeight="1">
      <c r="A27" s="52" t="s">
        <v>110</v>
      </c>
      <c r="B27" s="52" t="s">
        <v>94</v>
      </c>
      <c r="C27" s="55">
        <v>5779</v>
      </c>
      <c r="D27" s="55">
        <v>1365.1</v>
      </c>
      <c r="E27" s="54">
        <f t="shared" si="0"/>
        <v>23.621733863990308</v>
      </c>
      <c r="F27" s="87"/>
    </row>
    <row r="28" spans="1:6" ht="15.75">
      <c r="A28" s="52" t="s">
        <v>111</v>
      </c>
      <c r="B28" s="52" t="s">
        <v>12</v>
      </c>
      <c r="C28" s="55">
        <f>C29+C31</f>
        <v>17902</v>
      </c>
      <c r="D28" s="55">
        <f>D29+D31</f>
        <v>9813.7999999999993</v>
      </c>
      <c r="E28" s="54">
        <f t="shared" si="0"/>
        <v>54.819573232041108</v>
      </c>
      <c r="F28" s="87"/>
    </row>
    <row r="29" spans="1:6" ht="23.25" customHeight="1">
      <c r="A29" s="52" t="s">
        <v>96</v>
      </c>
      <c r="B29" s="52" t="s">
        <v>95</v>
      </c>
      <c r="C29" s="55">
        <f>C30</f>
        <v>10542</v>
      </c>
      <c r="D29" s="55">
        <f t="shared" ref="D29" si="1">D30</f>
        <v>8370.5</v>
      </c>
      <c r="E29" s="54">
        <f t="shared" si="0"/>
        <v>79.401441851641053</v>
      </c>
      <c r="F29" s="87"/>
    </row>
    <row r="30" spans="1:6" ht="72" customHeight="1">
      <c r="A30" s="52" t="s">
        <v>97</v>
      </c>
      <c r="B30" s="52" t="s">
        <v>98</v>
      </c>
      <c r="C30" s="55">
        <v>10542</v>
      </c>
      <c r="D30" s="55">
        <v>8370.5</v>
      </c>
      <c r="E30" s="54">
        <f t="shared" si="0"/>
        <v>79.401441851641053</v>
      </c>
      <c r="F30" s="87"/>
    </row>
    <row r="31" spans="1:6" ht="36.75" customHeight="1">
      <c r="A31" s="52" t="s">
        <v>99</v>
      </c>
      <c r="B31" s="52" t="s">
        <v>100</v>
      </c>
      <c r="C31" s="55">
        <f>C32</f>
        <v>7360</v>
      </c>
      <c r="D31" s="55">
        <f>D32</f>
        <v>1443.3</v>
      </c>
      <c r="E31" s="54">
        <f t="shared" si="0"/>
        <v>19.610054347826086</v>
      </c>
      <c r="F31" s="87"/>
    </row>
    <row r="32" spans="1:6" ht="69" customHeight="1">
      <c r="A32" s="52" t="s">
        <v>101</v>
      </c>
      <c r="B32" s="52" t="s">
        <v>102</v>
      </c>
      <c r="C32" s="55">
        <v>7360</v>
      </c>
      <c r="D32" s="55">
        <v>1443.3</v>
      </c>
      <c r="E32" s="54">
        <f t="shared" si="0"/>
        <v>19.610054347826086</v>
      </c>
      <c r="F32" s="87"/>
    </row>
    <row r="33" spans="1:6" ht="65.25" customHeight="1">
      <c r="A33" s="56" t="s">
        <v>172</v>
      </c>
      <c r="B33" s="72" t="s">
        <v>173</v>
      </c>
      <c r="C33" s="55"/>
      <c r="D33" s="55">
        <f>D34</f>
        <v>0</v>
      </c>
      <c r="E33" s="54"/>
      <c r="F33" s="87"/>
    </row>
    <row r="34" spans="1:6" ht="66" customHeight="1">
      <c r="A34" s="57" t="s">
        <v>174</v>
      </c>
      <c r="B34" s="58" t="s">
        <v>175</v>
      </c>
      <c r="C34" s="55"/>
      <c r="D34" s="55"/>
      <c r="E34" s="54"/>
      <c r="F34" s="87"/>
    </row>
    <row r="35" spans="1:6" s="30" customFormat="1" ht="70.5" customHeight="1">
      <c r="A35" s="49" t="s">
        <v>113</v>
      </c>
      <c r="B35" s="49" t="s">
        <v>13</v>
      </c>
      <c r="C35" s="97">
        <f>C36+C43+C41</f>
        <v>7043.6</v>
      </c>
      <c r="D35" s="65">
        <f>D36+D43+D41</f>
        <v>5557.1</v>
      </c>
      <c r="E35" s="51">
        <f t="shared" si="0"/>
        <v>78.895735135442095</v>
      </c>
      <c r="F35" s="87"/>
    </row>
    <row r="36" spans="1:6" ht="207" customHeight="1">
      <c r="A36" s="52" t="s">
        <v>112</v>
      </c>
      <c r="B36" s="73" t="s">
        <v>25</v>
      </c>
      <c r="C36" s="96">
        <f>C37+C39</f>
        <v>6288</v>
      </c>
      <c r="D36" s="55">
        <f>D37+D39</f>
        <v>4970</v>
      </c>
      <c r="E36" s="54">
        <f t="shared" si="0"/>
        <v>79.039440203562336</v>
      </c>
      <c r="F36" s="87"/>
    </row>
    <row r="37" spans="1:6" ht="166.5" customHeight="1">
      <c r="A37" s="60" t="s">
        <v>114</v>
      </c>
      <c r="B37" s="73" t="s">
        <v>90</v>
      </c>
      <c r="C37" s="96">
        <f>C38</f>
        <v>178</v>
      </c>
      <c r="D37" s="55">
        <f t="shared" ref="D37" si="2">D38</f>
        <v>133.5</v>
      </c>
      <c r="E37" s="54">
        <f t="shared" si="0"/>
        <v>75</v>
      </c>
      <c r="F37" s="87"/>
    </row>
    <row r="38" spans="1:6" ht="151.5" customHeight="1">
      <c r="A38" s="60" t="s">
        <v>115</v>
      </c>
      <c r="B38" s="74" t="s">
        <v>93</v>
      </c>
      <c r="C38" s="96">
        <v>178</v>
      </c>
      <c r="D38" s="55">
        <v>133.5</v>
      </c>
      <c r="E38" s="54">
        <f t="shared" si="0"/>
        <v>75</v>
      </c>
      <c r="F38" s="87"/>
    </row>
    <row r="39" spans="1:6" ht="66" customHeight="1">
      <c r="A39" s="52" t="s">
        <v>116</v>
      </c>
      <c r="B39" s="74" t="s">
        <v>91</v>
      </c>
      <c r="C39" s="96">
        <f>C40</f>
        <v>6110</v>
      </c>
      <c r="D39" s="55">
        <f>D40</f>
        <v>4836.5</v>
      </c>
      <c r="E39" s="54">
        <f t="shared" si="0"/>
        <v>79.157119476268406</v>
      </c>
      <c r="F39" s="87"/>
    </row>
    <row r="40" spans="1:6" ht="57" customHeight="1">
      <c r="A40" s="52" t="s">
        <v>117</v>
      </c>
      <c r="B40" s="52" t="s">
        <v>103</v>
      </c>
      <c r="C40" s="96">
        <v>6110</v>
      </c>
      <c r="D40" s="55">
        <v>4836.5</v>
      </c>
      <c r="E40" s="54">
        <f t="shared" si="0"/>
        <v>79.157119476268406</v>
      </c>
      <c r="F40" s="87"/>
    </row>
    <row r="41" spans="1:6" ht="65.25" customHeight="1">
      <c r="A41" s="59" t="s">
        <v>138</v>
      </c>
      <c r="B41" s="59" t="s">
        <v>136</v>
      </c>
      <c r="C41" s="96">
        <f>C42</f>
        <v>2.6</v>
      </c>
      <c r="D41" s="55">
        <f>D42</f>
        <v>2.6</v>
      </c>
      <c r="E41" s="54"/>
      <c r="F41" s="87"/>
    </row>
    <row r="42" spans="1:6" ht="68.25" customHeight="1">
      <c r="A42" s="59" t="s">
        <v>139</v>
      </c>
      <c r="B42" s="59" t="s">
        <v>137</v>
      </c>
      <c r="C42" s="96">
        <v>2.6</v>
      </c>
      <c r="D42" s="55">
        <v>2.6</v>
      </c>
      <c r="E42" s="54"/>
      <c r="F42" s="87"/>
    </row>
    <row r="43" spans="1:6" ht="135" customHeight="1">
      <c r="A43" s="59" t="s">
        <v>126</v>
      </c>
      <c r="B43" s="75" t="s">
        <v>125</v>
      </c>
      <c r="C43" s="96">
        <f>C44+C45</f>
        <v>753</v>
      </c>
      <c r="D43" s="55">
        <f t="shared" ref="D43" si="3">D44+D45</f>
        <v>584.5</v>
      </c>
      <c r="E43" s="54">
        <f t="shared" ref="E43:E58" si="4">D43/C43*100</f>
        <v>77.622841965471451</v>
      </c>
      <c r="F43" s="87"/>
    </row>
    <row r="44" spans="1:6" ht="124.5" customHeight="1">
      <c r="A44" s="59" t="s">
        <v>128</v>
      </c>
      <c r="B44" s="59" t="s">
        <v>127</v>
      </c>
      <c r="C44" s="96">
        <v>696</v>
      </c>
      <c r="D44" s="55">
        <v>538.6</v>
      </c>
      <c r="E44" s="51">
        <f t="shared" si="4"/>
        <v>77.385057471264375</v>
      </c>
      <c r="F44" s="87"/>
    </row>
    <row r="45" spans="1:6" ht="164.25" customHeight="1">
      <c r="A45" s="59" t="s">
        <v>167</v>
      </c>
      <c r="B45" s="76" t="s">
        <v>168</v>
      </c>
      <c r="C45" s="96">
        <v>57</v>
      </c>
      <c r="D45" s="55">
        <v>45.9</v>
      </c>
      <c r="E45" s="51">
        <f t="shared" si="4"/>
        <v>80.526315789473685</v>
      </c>
      <c r="F45" s="87"/>
    </row>
    <row r="46" spans="1:6" s="30" customFormat="1" ht="48.75" customHeight="1">
      <c r="A46" s="49" t="s">
        <v>118</v>
      </c>
      <c r="B46" s="49" t="s">
        <v>14</v>
      </c>
      <c r="C46" s="97">
        <f>C50+C47</f>
        <v>747</v>
      </c>
      <c r="D46" s="65">
        <f>D50+D47</f>
        <v>504</v>
      </c>
      <c r="E46" s="51">
        <f t="shared" si="4"/>
        <v>67.46987951807229</v>
      </c>
      <c r="F46" s="87"/>
    </row>
    <row r="47" spans="1:6" s="35" customFormat="1" ht="33" customHeight="1">
      <c r="A47" s="52" t="s">
        <v>142</v>
      </c>
      <c r="B47" s="52" t="s">
        <v>140</v>
      </c>
      <c r="C47" s="96">
        <f>C49</f>
        <v>10</v>
      </c>
      <c r="D47" s="55">
        <f>D49</f>
        <v>9.4</v>
      </c>
      <c r="E47" s="54">
        <f t="shared" si="4"/>
        <v>94</v>
      </c>
      <c r="F47" s="87"/>
    </row>
    <row r="48" spans="1:6" s="35" customFormat="1" ht="33" customHeight="1">
      <c r="A48" s="52" t="s">
        <v>145</v>
      </c>
      <c r="B48" s="52" t="s">
        <v>144</v>
      </c>
      <c r="C48" s="96">
        <f>C49</f>
        <v>10</v>
      </c>
      <c r="D48" s="55">
        <f>D49</f>
        <v>9.4</v>
      </c>
      <c r="E48" s="54">
        <f t="shared" si="4"/>
        <v>94</v>
      </c>
      <c r="F48" s="87"/>
    </row>
    <row r="49" spans="1:6" s="35" customFormat="1" ht="69" customHeight="1">
      <c r="A49" s="52" t="s">
        <v>143</v>
      </c>
      <c r="B49" s="52" t="s">
        <v>141</v>
      </c>
      <c r="C49" s="96">
        <v>10</v>
      </c>
      <c r="D49" s="55">
        <v>9.4</v>
      </c>
      <c r="E49" s="54">
        <f t="shared" si="4"/>
        <v>94</v>
      </c>
      <c r="F49" s="87"/>
    </row>
    <row r="50" spans="1:6" ht="31.5" customHeight="1">
      <c r="A50" s="52" t="s">
        <v>119</v>
      </c>
      <c r="B50" s="52" t="s">
        <v>26</v>
      </c>
      <c r="C50" s="96">
        <f>C53+C51</f>
        <v>737</v>
      </c>
      <c r="D50" s="55">
        <f>D53+D51</f>
        <v>494.6</v>
      </c>
      <c r="E50" s="54">
        <f t="shared" si="4"/>
        <v>67.109905020352784</v>
      </c>
      <c r="F50" s="87"/>
    </row>
    <row r="51" spans="1:6" ht="71.25" customHeight="1">
      <c r="A51" s="59" t="s">
        <v>131</v>
      </c>
      <c r="B51" s="59" t="s">
        <v>129</v>
      </c>
      <c r="C51" s="96">
        <f>C52</f>
        <v>645</v>
      </c>
      <c r="D51" s="55">
        <f>D52</f>
        <v>402.6</v>
      </c>
      <c r="E51" s="54">
        <f t="shared" si="4"/>
        <v>62.418604651162788</v>
      </c>
      <c r="F51" s="87"/>
    </row>
    <row r="52" spans="1:6" ht="85.5" customHeight="1">
      <c r="A52" s="59" t="s">
        <v>132</v>
      </c>
      <c r="B52" s="59" t="s">
        <v>130</v>
      </c>
      <c r="C52" s="96">
        <v>645</v>
      </c>
      <c r="D52" s="55">
        <v>402.6</v>
      </c>
      <c r="E52" s="54">
        <f t="shared" si="4"/>
        <v>62.418604651162788</v>
      </c>
      <c r="F52" s="87"/>
    </row>
    <row r="53" spans="1:6" ht="61.5" customHeight="1">
      <c r="A53" s="52" t="s">
        <v>120</v>
      </c>
      <c r="B53" s="52" t="s">
        <v>27</v>
      </c>
      <c r="C53" s="96">
        <f t="shared" ref="C53:D53" si="5">C54</f>
        <v>92</v>
      </c>
      <c r="D53" s="55">
        <f t="shared" si="5"/>
        <v>92</v>
      </c>
      <c r="E53" s="51"/>
      <c r="F53" s="87"/>
    </row>
    <row r="54" spans="1:6" ht="67.5" customHeight="1">
      <c r="A54" s="52" t="s">
        <v>121</v>
      </c>
      <c r="B54" s="52" t="s">
        <v>104</v>
      </c>
      <c r="C54" s="96">
        <v>92</v>
      </c>
      <c r="D54" s="55">
        <v>92</v>
      </c>
      <c r="E54" s="51"/>
      <c r="F54" s="87"/>
    </row>
    <row r="55" spans="1:6" ht="67.5" customHeight="1">
      <c r="A55" s="77" t="s">
        <v>179</v>
      </c>
      <c r="B55" s="78" t="s">
        <v>180</v>
      </c>
      <c r="C55" s="97">
        <f>C56+C58+C60</f>
        <v>1963.4</v>
      </c>
      <c r="D55" s="65">
        <f>D56+D58+D60</f>
        <v>1966.2</v>
      </c>
      <c r="E55" s="51">
        <f t="shared" si="4"/>
        <v>100.14260975858204</v>
      </c>
      <c r="F55" s="87"/>
    </row>
    <row r="56" spans="1:6" ht="135" customHeight="1">
      <c r="A56" s="63" t="s">
        <v>181</v>
      </c>
      <c r="B56" s="76" t="s">
        <v>183</v>
      </c>
      <c r="C56" s="100">
        <f>C57</f>
        <v>1954</v>
      </c>
      <c r="D56" s="66">
        <f t="shared" ref="D56" si="6">D57</f>
        <v>1956.8</v>
      </c>
      <c r="E56" s="54">
        <f t="shared" si="4"/>
        <v>100.14329580348004</v>
      </c>
      <c r="F56" s="87"/>
    </row>
    <row r="57" spans="1:6" ht="125.25" customHeight="1">
      <c r="A57" s="64" t="s">
        <v>187</v>
      </c>
      <c r="B57" s="76" t="s">
        <v>184</v>
      </c>
      <c r="C57" s="101">
        <v>1954</v>
      </c>
      <c r="D57" s="55">
        <v>1956.8</v>
      </c>
      <c r="E57" s="54">
        <f t="shared" si="4"/>
        <v>100.14329580348004</v>
      </c>
      <c r="F57" s="87"/>
    </row>
    <row r="58" spans="1:6" ht="67.5" customHeight="1">
      <c r="A58" s="63" t="s">
        <v>182</v>
      </c>
      <c r="B58" s="79" t="s">
        <v>188</v>
      </c>
      <c r="C58" s="100">
        <f>C59</f>
        <v>9.4</v>
      </c>
      <c r="D58" s="66">
        <f t="shared" ref="D58" si="7">D59</f>
        <v>9.4</v>
      </c>
      <c r="E58" s="54">
        <f t="shared" si="4"/>
        <v>100</v>
      </c>
      <c r="F58" s="87"/>
    </row>
    <row r="59" spans="1:6" ht="94.5" customHeight="1">
      <c r="A59" s="64" t="s">
        <v>186</v>
      </c>
      <c r="B59" s="76" t="s">
        <v>185</v>
      </c>
      <c r="C59" s="100">
        <v>9.4</v>
      </c>
      <c r="D59" s="55">
        <v>9.4</v>
      </c>
      <c r="E59" s="54"/>
      <c r="F59" s="87"/>
    </row>
    <row r="60" spans="1:6" ht="91.5" customHeight="1">
      <c r="A60" s="80" t="s">
        <v>190</v>
      </c>
      <c r="B60" s="80" t="s">
        <v>189</v>
      </c>
      <c r="C60" s="100"/>
      <c r="D60" s="55"/>
      <c r="E60" s="54"/>
      <c r="F60" s="87"/>
    </row>
    <row r="61" spans="1:6" ht="40.5" customHeight="1">
      <c r="A61" s="49" t="s">
        <v>122</v>
      </c>
      <c r="B61" s="81" t="s">
        <v>85</v>
      </c>
      <c r="C61" s="97">
        <f>C62+C63+C64</f>
        <v>27.4</v>
      </c>
      <c r="D61" s="65">
        <f>D62+D63+D64</f>
        <v>27.4</v>
      </c>
      <c r="E61" s="65">
        <f t="shared" ref="E61" si="8">E62+E63</f>
        <v>100</v>
      </c>
      <c r="F61" s="87"/>
    </row>
    <row r="62" spans="1:6" ht="76.5" customHeight="1">
      <c r="A62" s="58" t="s">
        <v>163</v>
      </c>
      <c r="B62" s="58" t="s">
        <v>162</v>
      </c>
      <c r="C62" s="96"/>
      <c r="D62" s="55"/>
      <c r="E62" s="54"/>
      <c r="F62" s="87"/>
    </row>
    <row r="63" spans="1:6" ht="117.75" customHeight="1">
      <c r="A63" s="58" t="s">
        <v>164</v>
      </c>
      <c r="B63" s="58" t="s">
        <v>165</v>
      </c>
      <c r="C63" s="96">
        <v>14.2</v>
      </c>
      <c r="D63" s="55">
        <v>14.2</v>
      </c>
      <c r="E63" s="54">
        <f t="shared" ref="E63:E77" si="9">D63/C63*100</f>
        <v>100</v>
      </c>
      <c r="F63" s="87"/>
    </row>
    <row r="64" spans="1:6" ht="117.75" customHeight="1">
      <c r="A64" s="58" t="s">
        <v>191</v>
      </c>
      <c r="B64" s="55" t="s">
        <v>192</v>
      </c>
      <c r="C64" s="96">
        <v>13.2</v>
      </c>
      <c r="D64" s="82">
        <v>13.2</v>
      </c>
      <c r="E64" s="54"/>
      <c r="F64" s="87"/>
    </row>
    <row r="65" spans="1:5" ht="24.75" customHeight="1">
      <c r="A65" s="61" t="s">
        <v>123</v>
      </c>
      <c r="B65" s="49" t="s">
        <v>92</v>
      </c>
      <c r="C65" s="50">
        <f>C66</f>
        <v>32586.9</v>
      </c>
      <c r="D65" s="50">
        <f>D66</f>
        <v>24589</v>
      </c>
      <c r="E65" s="51">
        <f t="shared" si="9"/>
        <v>75.45670192623416</v>
      </c>
    </row>
    <row r="66" spans="1:5" ht="85.5" customHeight="1">
      <c r="A66" s="61" t="s">
        <v>124</v>
      </c>
      <c r="B66" s="49" t="s">
        <v>15</v>
      </c>
      <c r="C66" s="50">
        <f>C67+C70+C73</f>
        <v>32586.9</v>
      </c>
      <c r="D66" s="50">
        <f>D67+D70+D73</f>
        <v>24589</v>
      </c>
      <c r="E66" s="51">
        <f t="shared" si="9"/>
        <v>75.45670192623416</v>
      </c>
    </row>
    <row r="67" spans="1:5" ht="57.75" customHeight="1">
      <c r="A67" s="52" t="s">
        <v>153</v>
      </c>
      <c r="B67" s="52" t="s">
        <v>16</v>
      </c>
      <c r="C67" s="53">
        <f t="shared" ref="C67:D68" si="10">C68</f>
        <v>438</v>
      </c>
      <c r="D67" s="53">
        <f t="shared" si="10"/>
        <v>219</v>
      </c>
      <c r="E67" s="51">
        <f t="shared" si="9"/>
        <v>50</v>
      </c>
    </row>
    <row r="68" spans="1:5" ht="31.5">
      <c r="A68" s="52" t="s">
        <v>152</v>
      </c>
      <c r="B68" s="52" t="s">
        <v>17</v>
      </c>
      <c r="C68" s="53">
        <f t="shared" si="10"/>
        <v>438</v>
      </c>
      <c r="D68" s="53">
        <f t="shared" si="10"/>
        <v>219</v>
      </c>
      <c r="E68" s="51">
        <f t="shared" si="9"/>
        <v>50</v>
      </c>
    </row>
    <row r="69" spans="1:5" ht="47.25">
      <c r="A69" s="52" t="s">
        <v>166</v>
      </c>
      <c r="B69" s="52" t="s">
        <v>28</v>
      </c>
      <c r="C69" s="53">
        <v>438</v>
      </c>
      <c r="D69" s="53">
        <v>219</v>
      </c>
      <c r="E69" s="51">
        <f t="shared" si="9"/>
        <v>50</v>
      </c>
    </row>
    <row r="70" spans="1:5" ht="47.25">
      <c r="A70" s="52" t="s">
        <v>155</v>
      </c>
      <c r="B70" s="52" t="s">
        <v>18</v>
      </c>
      <c r="C70" s="53">
        <f t="shared" ref="C70:D71" si="11">C71</f>
        <v>1846</v>
      </c>
      <c r="D70" s="53">
        <f t="shared" si="11"/>
        <v>1158</v>
      </c>
      <c r="E70" s="54">
        <f t="shared" si="9"/>
        <v>62.730227518959914</v>
      </c>
    </row>
    <row r="71" spans="1:5" ht="65.25" customHeight="1">
      <c r="A71" s="52" t="s">
        <v>156</v>
      </c>
      <c r="B71" s="52" t="s">
        <v>29</v>
      </c>
      <c r="C71" s="53">
        <f t="shared" si="11"/>
        <v>1846</v>
      </c>
      <c r="D71" s="53">
        <f t="shared" si="11"/>
        <v>1158</v>
      </c>
      <c r="E71" s="54">
        <f t="shared" si="9"/>
        <v>62.730227518959914</v>
      </c>
    </row>
    <row r="72" spans="1:5" ht="67.5" customHeight="1">
      <c r="A72" s="52" t="s">
        <v>154</v>
      </c>
      <c r="B72" s="52" t="s">
        <v>30</v>
      </c>
      <c r="C72" s="53">
        <v>1846</v>
      </c>
      <c r="D72" s="53">
        <v>1158</v>
      </c>
      <c r="E72" s="54">
        <f t="shared" si="9"/>
        <v>62.730227518959914</v>
      </c>
    </row>
    <row r="73" spans="1:5" ht="42" customHeight="1">
      <c r="A73" s="52" t="s">
        <v>157</v>
      </c>
      <c r="B73" s="52" t="s">
        <v>19</v>
      </c>
      <c r="C73" s="53">
        <f>C74+C76</f>
        <v>30302.9</v>
      </c>
      <c r="D73" s="53">
        <f>D74+D76</f>
        <v>23212</v>
      </c>
      <c r="E73" s="54">
        <f t="shared" si="9"/>
        <v>76.599929379696334</v>
      </c>
    </row>
    <row r="74" spans="1:5" ht="96.75" customHeight="1">
      <c r="A74" s="59" t="s">
        <v>158</v>
      </c>
      <c r="B74" s="59" t="s">
        <v>133</v>
      </c>
      <c r="C74" s="53">
        <f>C75</f>
        <v>1735</v>
      </c>
      <c r="D74" s="53">
        <f>D75</f>
        <v>994.7</v>
      </c>
      <c r="E74" s="51">
        <f t="shared" si="9"/>
        <v>57.331412103746402</v>
      </c>
    </row>
    <row r="75" spans="1:5" ht="111" customHeight="1">
      <c r="A75" s="59" t="s">
        <v>159</v>
      </c>
      <c r="B75" s="59" t="s">
        <v>134</v>
      </c>
      <c r="C75" s="53">
        <v>1735</v>
      </c>
      <c r="D75" s="53">
        <v>994.7</v>
      </c>
      <c r="E75" s="54">
        <f t="shared" si="9"/>
        <v>57.331412103746402</v>
      </c>
    </row>
    <row r="76" spans="1:5" ht="49.5" customHeight="1">
      <c r="A76" s="52" t="s">
        <v>160</v>
      </c>
      <c r="B76" s="52" t="s">
        <v>105</v>
      </c>
      <c r="C76" s="53">
        <v>28567.9</v>
      </c>
      <c r="D76" s="53">
        <v>22217.3</v>
      </c>
      <c r="E76" s="54">
        <f t="shared" si="9"/>
        <v>77.770154614094835</v>
      </c>
    </row>
    <row r="77" spans="1:5" ht="35.25" customHeight="1">
      <c r="A77" s="62"/>
      <c r="B77" s="49" t="s">
        <v>89</v>
      </c>
      <c r="C77" s="99">
        <f>C8+C65</f>
        <v>82448.100000000006</v>
      </c>
      <c r="D77" s="50">
        <f>D8+D65</f>
        <v>55148.3</v>
      </c>
      <c r="E77" s="51">
        <f t="shared" si="9"/>
        <v>66.888503191704842</v>
      </c>
    </row>
  </sheetData>
  <autoFilter ref="A7:E77"/>
  <mergeCells count="1">
    <mergeCell ref="A4:D4"/>
  </mergeCells>
  <pageMargins left="0.9055118110236221" right="0.19685039370078741" top="0.74803149606299213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5" sqref="A5"/>
    </sheetView>
  </sheetViews>
  <sheetFormatPr defaultRowHeight="15"/>
  <cols>
    <col min="1" max="1" width="28.140625" customWidth="1"/>
    <col min="2" max="2" width="27.5703125" customWidth="1"/>
    <col min="3" max="4" width="14.28515625" customWidth="1"/>
    <col min="5" max="6" width="9.140625" hidden="1" customWidth="1"/>
  </cols>
  <sheetData>
    <row r="1" spans="1:6" ht="15.75">
      <c r="A1" s="22"/>
      <c r="B1" s="22"/>
      <c r="C1" s="89" t="s">
        <v>149</v>
      </c>
      <c r="D1" s="89"/>
      <c r="E1" s="22"/>
      <c r="F1" s="22"/>
    </row>
    <row r="2" spans="1:6" ht="15.75">
      <c r="A2" s="90" t="s">
        <v>83</v>
      </c>
      <c r="B2" s="90"/>
      <c r="C2" s="90"/>
      <c r="D2" s="90"/>
      <c r="E2" s="90"/>
      <c r="F2" s="90"/>
    </row>
    <row r="3" spans="1:6" ht="15.75">
      <c r="A3" s="91" t="s">
        <v>84</v>
      </c>
      <c r="B3" s="91"/>
      <c r="C3" s="91"/>
      <c r="D3" s="91"/>
      <c r="E3" s="23"/>
      <c r="F3" s="23"/>
    </row>
    <row r="4" spans="1:6" ht="15.75">
      <c r="A4" s="91" t="s">
        <v>219</v>
      </c>
      <c r="B4" s="91"/>
      <c r="C4" s="91"/>
      <c r="D4" s="91"/>
      <c r="E4" s="23"/>
      <c r="F4" s="23"/>
    </row>
    <row r="5" spans="1:6" ht="15.75">
      <c r="A5" s="23"/>
      <c r="B5" s="23"/>
      <c r="C5" s="23"/>
      <c r="D5" s="23" t="s">
        <v>88</v>
      </c>
      <c r="E5" s="23"/>
      <c r="F5" s="23"/>
    </row>
    <row r="6" spans="1:6" ht="15.75">
      <c r="A6" s="92" t="s">
        <v>72</v>
      </c>
      <c r="B6" s="94" t="s">
        <v>73</v>
      </c>
      <c r="C6" s="24" t="s">
        <v>74</v>
      </c>
      <c r="D6" s="24" t="s">
        <v>75</v>
      </c>
      <c r="E6" s="23"/>
      <c r="F6" s="23"/>
    </row>
    <row r="7" spans="1:6" ht="15.75">
      <c r="A7" s="93"/>
      <c r="B7" s="94"/>
      <c r="C7" s="25"/>
      <c r="D7" s="26"/>
      <c r="E7" s="23"/>
      <c r="F7" s="23"/>
    </row>
    <row r="8" spans="1:6" ht="52.5" customHeight="1">
      <c r="A8" s="37" t="s">
        <v>76</v>
      </c>
      <c r="B8" s="37" t="s">
        <v>77</v>
      </c>
      <c r="C8" s="31">
        <f>-(C9+C10)</f>
        <v>-10258</v>
      </c>
      <c r="D8" s="31">
        <f>-(D9+D10)</f>
        <v>-3147.0999999999913</v>
      </c>
      <c r="E8" s="23"/>
      <c r="F8" s="23"/>
    </row>
    <row r="9" spans="1:6" ht="50.25" customHeight="1">
      <c r="A9" s="27" t="s">
        <v>78</v>
      </c>
      <c r="B9" s="27" t="s">
        <v>79</v>
      </c>
      <c r="C9" s="32">
        <f>-'Приложение 1'!C77</f>
        <v>-82448.100000000006</v>
      </c>
      <c r="D9" s="32">
        <f>-'Приложение 1'!D77</f>
        <v>-55148.3</v>
      </c>
      <c r="E9" s="23"/>
      <c r="F9" s="23"/>
    </row>
    <row r="10" spans="1:6" ht="51.75" customHeight="1">
      <c r="A10" s="27" t="s">
        <v>80</v>
      </c>
      <c r="B10" s="27" t="s">
        <v>81</v>
      </c>
      <c r="C10" s="32">
        <f>'Приложение 2'!D37</f>
        <v>92706.1</v>
      </c>
      <c r="D10" s="32">
        <f>'Приложение 2'!E37</f>
        <v>58295.399999999994</v>
      </c>
      <c r="E10" s="23"/>
      <c r="F10" s="23"/>
    </row>
    <row r="11" spans="1:6" ht="52.5" customHeight="1">
      <c r="A11" s="28"/>
      <c r="B11" s="29" t="s">
        <v>82</v>
      </c>
      <c r="C11" s="31">
        <f>-C8</f>
        <v>10258</v>
      </c>
      <c r="D11" s="31">
        <f>-D8</f>
        <v>3147.0999999999913</v>
      </c>
      <c r="E11" s="23"/>
      <c r="F11" s="23"/>
    </row>
    <row r="12" spans="1:6" ht="15.75">
      <c r="A12" s="20"/>
      <c r="B12" s="20"/>
      <c r="C12" s="20"/>
      <c r="D12" s="20"/>
      <c r="E12" s="20"/>
      <c r="F12" s="20"/>
    </row>
    <row r="13" spans="1:6" ht="15.75">
      <c r="A13" s="20"/>
      <c r="B13" s="20"/>
      <c r="C13" s="20"/>
      <c r="D13" s="20"/>
      <c r="E13" s="20"/>
      <c r="F13" s="20"/>
    </row>
  </sheetData>
  <mergeCells count="6">
    <mergeCell ref="C1:D1"/>
    <mergeCell ref="A2:F2"/>
    <mergeCell ref="A3:D3"/>
    <mergeCell ref="A4:D4"/>
    <mergeCell ref="A6:A7"/>
    <mergeCell ref="B6:B7"/>
  </mergeCells>
  <pageMargins left="1.1023622047244095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workbookViewId="0">
      <selection activeCell="E37" sqref="E37"/>
    </sheetView>
  </sheetViews>
  <sheetFormatPr defaultRowHeight="15"/>
  <cols>
    <col min="1" max="1" width="76" customWidth="1"/>
    <col min="2" max="2" width="7.28515625" customWidth="1"/>
    <col min="3" max="3" width="5.85546875" customWidth="1"/>
    <col min="4" max="4" width="11.7109375" customWidth="1"/>
    <col min="5" max="5" width="9.140625" customWidth="1"/>
    <col min="6" max="6" width="7.85546875" customWidth="1"/>
  </cols>
  <sheetData>
    <row r="1" spans="1:6">
      <c r="E1" s="38" t="s">
        <v>31</v>
      </c>
    </row>
    <row r="2" spans="1:6" ht="14.25" customHeight="1">
      <c r="A2" s="95" t="s">
        <v>71</v>
      </c>
      <c r="B2" s="95"/>
      <c r="C2" s="95"/>
      <c r="D2" s="95"/>
      <c r="E2" s="95"/>
      <c r="F2" s="95"/>
    </row>
    <row r="3" spans="1:6" ht="19.5" customHeight="1">
      <c r="A3" s="95" t="s">
        <v>218</v>
      </c>
      <c r="B3" s="95"/>
      <c r="C3" s="95"/>
      <c r="D3" s="95"/>
      <c r="E3" s="95"/>
    </row>
    <row r="4" spans="1:6" ht="15.75">
      <c r="A4" s="6"/>
      <c r="B4" s="6"/>
      <c r="C4" s="6"/>
      <c r="D4" s="3"/>
      <c r="E4" s="4" t="s">
        <v>0</v>
      </c>
    </row>
    <row r="5" spans="1:6" ht="70.5" customHeight="1">
      <c r="A5" s="7" t="s">
        <v>32</v>
      </c>
      <c r="B5" s="8" t="s">
        <v>33</v>
      </c>
      <c r="C5" s="8" t="s">
        <v>34</v>
      </c>
      <c r="D5" s="7" t="s">
        <v>147</v>
      </c>
      <c r="E5" s="7" t="s">
        <v>178</v>
      </c>
      <c r="F5" s="7" t="s">
        <v>151</v>
      </c>
    </row>
    <row r="6" spans="1:6" ht="15.75">
      <c r="A6" s="17">
        <v>1</v>
      </c>
      <c r="B6" s="18" t="s">
        <v>35</v>
      </c>
      <c r="C6" s="17">
        <v>3</v>
      </c>
      <c r="D6" s="17">
        <v>5</v>
      </c>
      <c r="E6" s="17">
        <v>7</v>
      </c>
      <c r="F6" s="18" t="s">
        <v>161</v>
      </c>
    </row>
    <row r="7" spans="1:6" ht="33" customHeight="1">
      <c r="A7" s="10" t="s">
        <v>36</v>
      </c>
      <c r="B7" s="11" t="s">
        <v>37</v>
      </c>
      <c r="C7" s="11"/>
      <c r="D7" s="12">
        <f>D8+D9+D10+D11+D12+D13</f>
        <v>31647.200000000001</v>
      </c>
      <c r="E7" s="12">
        <f t="shared" ref="E7" si="0">E9+E13+E10+E8+E12</f>
        <v>18624.8</v>
      </c>
      <c r="F7" s="34">
        <f t="shared" ref="F7:F34" si="1">E7/D7*100</f>
        <v>58.851335979170351</v>
      </c>
    </row>
    <row r="8" spans="1:6" ht="36" customHeight="1">
      <c r="A8" s="45" t="s">
        <v>135</v>
      </c>
      <c r="B8" s="9" t="s">
        <v>37</v>
      </c>
      <c r="C8" s="9" t="s">
        <v>38</v>
      </c>
      <c r="D8" s="14">
        <v>2768</v>
      </c>
      <c r="E8" s="46">
        <v>1702</v>
      </c>
      <c r="F8" s="33">
        <f t="shared" si="1"/>
        <v>61.48843930635838</v>
      </c>
    </row>
    <row r="9" spans="1:6" ht="47.25" customHeight="1">
      <c r="A9" s="13" t="s">
        <v>40</v>
      </c>
      <c r="B9" s="9" t="s">
        <v>37</v>
      </c>
      <c r="C9" s="9" t="s">
        <v>41</v>
      </c>
      <c r="D9" s="14">
        <v>21705.9</v>
      </c>
      <c r="E9" s="46">
        <v>14329.1</v>
      </c>
      <c r="F9" s="33">
        <f t="shared" si="1"/>
        <v>66.01477017769362</v>
      </c>
    </row>
    <row r="10" spans="1:6" ht="36.75" customHeight="1">
      <c r="A10" s="21" t="s">
        <v>86</v>
      </c>
      <c r="B10" s="9" t="s">
        <v>37</v>
      </c>
      <c r="C10" s="9" t="s">
        <v>87</v>
      </c>
      <c r="D10" s="14">
        <v>21</v>
      </c>
      <c r="E10" s="46">
        <v>21</v>
      </c>
      <c r="F10" s="33">
        <f t="shared" si="1"/>
        <v>100</v>
      </c>
    </row>
    <row r="11" spans="1:6" ht="36.75" customHeight="1">
      <c r="A11" s="83" t="s">
        <v>209</v>
      </c>
      <c r="B11" s="9" t="s">
        <v>37</v>
      </c>
      <c r="C11" s="9" t="s">
        <v>42</v>
      </c>
      <c r="D11" s="14">
        <v>1472</v>
      </c>
      <c r="E11" s="46"/>
      <c r="F11" s="33"/>
    </row>
    <row r="12" spans="1:6" ht="22.5" customHeight="1">
      <c r="A12" s="21" t="s">
        <v>148</v>
      </c>
      <c r="B12" s="9" t="s">
        <v>37</v>
      </c>
      <c r="C12" s="9" t="s">
        <v>43</v>
      </c>
      <c r="D12" s="14">
        <v>101</v>
      </c>
      <c r="E12" s="46"/>
      <c r="F12" s="33">
        <v>0</v>
      </c>
    </row>
    <row r="13" spans="1:6" ht="21.75" customHeight="1">
      <c r="A13" s="13" t="s">
        <v>44</v>
      </c>
      <c r="B13" s="9" t="s">
        <v>37</v>
      </c>
      <c r="C13" s="9" t="s">
        <v>45</v>
      </c>
      <c r="D13" s="14">
        <v>5579.3</v>
      </c>
      <c r="E13" s="46">
        <v>2572.6999999999998</v>
      </c>
      <c r="F13" s="33">
        <f t="shared" si="1"/>
        <v>46.111519366228734</v>
      </c>
    </row>
    <row r="14" spans="1:6" ht="20.25" customHeight="1">
      <c r="A14" s="15" t="s">
        <v>69</v>
      </c>
      <c r="B14" s="11" t="s">
        <v>38</v>
      </c>
      <c r="C14" s="11"/>
      <c r="D14" s="12">
        <f t="shared" ref="D14:E14" si="2">D15</f>
        <v>2672.1</v>
      </c>
      <c r="E14" s="12">
        <f t="shared" si="2"/>
        <v>1611.1</v>
      </c>
      <c r="F14" s="34">
        <f t="shared" si="1"/>
        <v>60.293402193031696</v>
      </c>
    </row>
    <row r="15" spans="1:6" ht="15.75">
      <c r="A15" s="5" t="s">
        <v>68</v>
      </c>
      <c r="B15" s="9" t="s">
        <v>38</v>
      </c>
      <c r="C15" s="9" t="s">
        <v>39</v>
      </c>
      <c r="D15" s="14">
        <v>2672.1</v>
      </c>
      <c r="E15" s="14">
        <v>1611.1</v>
      </c>
      <c r="F15" s="34">
        <f t="shared" si="1"/>
        <v>60.293402193031696</v>
      </c>
    </row>
    <row r="16" spans="1:6" ht="39" customHeight="1">
      <c r="A16" s="10" t="s">
        <v>46</v>
      </c>
      <c r="B16" s="11" t="s">
        <v>39</v>
      </c>
      <c r="C16" s="11"/>
      <c r="D16" s="36">
        <f t="shared" ref="D16:E16" si="3">D18+D17</f>
        <v>3005.5</v>
      </c>
      <c r="E16" s="36">
        <f t="shared" si="3"/>
        <v>1423.4</v>
      </c>
      <c r="F16" s="34">
        <f t="shared" si="1"/>
        <v>47.359840292796541</v>
      </c>
    </row>
    <row r="17" spans="1:6" s="44" customFormat="1" ht="41.25" customHeight="1">
      <c r="A17" s="21" t="s">
        <v>169</v>
      </c>
      <c r="B17" s="8" t="s">
        <v>39</v>
      </c>
      <c r="C17" s="8" t="s">
        <v>52</v>
      </c>
      <c r="D17" s="43">
        <v>2464.5</v>
      </c>
      <c r="E17" s="43">
        <v>882.4</v>
      </c>
      <c r="F17" s="42">
        <f t="shared" si="1"/>
        <v>35.804422803814163</v>
      </c>
    </row>
    <row r="18" spans="1:6" ht="37.5" customHeight="1">
      <c r="A18" s="13" t="s">
        <v>48</v>
      </c>
      <c r="B18" s="9" t="s">
        <v>39</v>
      </c>
      <c r="C18" s="9" t="s">
        <v>49</v>
      </c>
      <c r="D18" s="14">
        <v>541</v>
      </c>
      <c r="E18" s="14">
        <v>541</v>
      </c>
      <c r="F18" s="33">
        <f t="shared" si="1"/>
        <v>100</v>
      </c>
    </row>
    <row r="19" spans="1:6" ht="15.75">
      <c r="A19" s="10" t="s">
        <v>50</v>
      </c>
      <c r="B19" s="11" t="s">
        <v>41</v>
      </c>
      <c r="C19" s="11"/>
      <c r="D19" s="12">
        <f>D21+D22+D20</f>
        <v>22942.799999999999</v>
      </c>
      <c r="E19" s="12">
        <f>E21+E22+E20</f>
        <v>16250.599999999999</v>
      </c>
      <c r="F19" s="34">
        <f t="shared" si="1"/>
        <v>70.830936067088572</v>
      </c>
    </row>
    <row r="20" spans="1:6" ht="15.75">
      <c r="A20" s="13" t="s">
        <v>146</v>
      </c>
      <c r="B20" s="9" t="s">
        <v>41</v>
      </c>
      <c r="C20" s="9" t="s">
        <v>37</v>
      </c>
      <c r="D20" s="14">
        <v>3731</v>
      </c>
      <c r="E20" s="14">
        <v>3269.2</v>
      </c>
      <c r="F20" s="33">
        <f t="shared" si="1"/>
        <v>87.622621281157862</v>
      </c>
    </row>
    <row r="21" spans="1:6" ht="15.75">
      <c r="A21" s="7" t="s">
        <v>70</v>
      </c>
      <c r="B21" s="9" t="s">
        <v>41</v>
      </c>
      <c r="C21" s="9" t="s">
        <v>47</v>
      </c>
      <c r="D21" s="14">
        <v>19076.8</v>
      </c>
      <c r="E21" s="14">
        <v>12971.5</v>
      </c>
      <c r="F21" s="33">
        <f t="shared" si="1"/>
        <v>67.996204814224612</v>
      </c>
    </row>
    <row r="22" spans="1:6" ht="15.75">
      <c r="A22" s="13" t="s">
        <v>53</v>
      </c>
      <c r="B22" s="9" t="s">
        <v>41</v>
      </c>
      <c r="C22" s="9" t="s">
        <v>54</v>
      </c>
      <c r="D22" s="14">
        <v>135</v>
      </c>
      <c r="E22" s="14">
        <v>9.9</v>
      </c>
      <c r="F22" s="33">
        <f t="shared" si="1"/>
        <v>7.333333333333333</v>
      </c>
    </row>
    <row r="23" spans="1:6" ht="18.75" customHeight="1">
      <c r="A23" s="10" t="s">
        <v>55</v>
      </c>
      <c r="B23" s="11" t="s">
        <v>56</v>
      </c>
      <c r="C23" s="11"/>
      <c r="D23" s="36">
        <f>D24+D26+D25</f>
        <v>26489.5</v>
      </c>
      <c r="E23" s="36">
        <f>E24+E26+E25</f>
        <v>15344.5</v>
      </c>
      <c r="F23" s="34">
        <f t="shared" si="1"/>
        <v>57.926725683761489</v>
      </c>
    </row>
    <row r="24" spans="1:6" ht="15.75">
      <c r="A24" s="7" t="s">
        <v>57</v>
      </c>
      <c r="B24" s="9" t="s">
        <v>56</v>
      </c>
      <c r="C24" s="9" t="s">
        <v>37</v>
      </c>
      <c r="D24" s="14">
        <v>657</v>
      </c>
      <c r="E24" s="14">
        <v>341</v>
      </c>
      <c r="F24" s="33">
        <f t="shared" si="1"/>
        <v>51.902587519025879</v>
      </c>
    </row>
    <row r="25" spans="1:6" ht="15.75">
      <c r="A25" s="7" t="s">
        <v>176</v>
      </c>
      <c r="B25" s="9" t="s">
        <v>56</v>
      </c>
      <c r="C25" s="9" t="s">
        <v>38</v>
      </c>
      <c r="D25" s="14">
        <v>900</v>
      </c>
      <c r="E25" s="14">
        <v>550</v>
      </c>
      <c r="F25" s="33">
        <f t="shared" si="1"/>
        <v>61.111111111111114</v>
      </c>
    </row>
    <row r="26" spans="1:6" ht="15.75">
      <c r="A26" s="13" t="s">
        <v>58</v>
      </c>
      <c r="B26" s="9" t="s">
        <v>56</v>
      </c>
      <c r="C26" s="9" t="s">
        <v>39</v>
      </c>
      <c r="D26" s="14">
        <v>24932.5</v>
      </c>
      <c r="E26" s="14">
        <v>14453.5</v>
      </c>
      <c r="F26" s="33">
        <f t="shared" si="1"/>
        <v>57.970520405093751</v>
      </c>
    </row>
    <row r="27" spans="1:6" ht="15.75">
      <c r="A27" s="10" t="s">
        <v>59</v>
      </c>
      <c r="B27" s="11" t="s">
        <v>42</v>
      </c>
      <c r="C27" s="11"/>
      <c r="D27" s="36">
        <f>D29+D28</f>
        <v>180</v>
      </c>
      <c r="E27" s="36">
        <f>E29+E28</f>
        <v>165</v>
      </c>
      <c r="F27" s="34">
        <f t="shared" si="1"/>
        <v>91.666666666666657</v>
      </c>
    </row>
    <row r="28" spans="1:6" ht="31.5">
      <c r="A28" s="67" t="s">
        <v>193</v>
      </c>
      <c r="B28" s="9" t="s">
        <v>42</v>
      </c>
      <c r="C28" s="9" t="s">
        <v>56</v>
      </c>
      <c r="D28" s="68">
        <v>15</v>
      </c>
      <c r="E28" s="14"/>
      <c r="F28" s="33">
        <f t="shared" si="1"/>
        <v>0</v>
      </c>
    </row>
    <row r="29" spans="1:6" ht="24" customHeight="1">
      <c r="A29" s="7" t="s">
        <v>60</v>
      </c>
      <c r="B29" s="9" t="s">
        <v>42</v>
      </c>
      <c r="C29" s="9" t="s">
        <v>42</v>
      </c>
      <c r="D29" s="14">
        <v>165</v>
      </c>
      <c r="E29" s="14">
        <v>165</v>
      </c>
      <c r="F29" s="33">
        <f t="shared" si="1"/>
        <v>100</v>
      </c>
    </row>
    <row r="30" spans="1:6" ht="21.75" customHeight="1">
      <c r="A30" s="10" t="s">
        <v>61</v>
      </c>
      <c r="B30" s="11" t="s">
        <v>51</v>
      </c>
      <c r="C30" s="11"/>
      <c r="D30" s="12">
        <f t="shared" ref="D30:E30" si="4">D31</f>
        <v>2362</v>
      </c>
      <c r="E30" s="12">
        <f t="shared" si="4"/>
        <v>2012</v>
      </c>
      <c r="F30" s="34">
        <f t="shared" si="1"/>
        <v>85.182049110922947</v>
      </c>
    </row>
    <row r="31" spans="1:6" ht="15.75">
      <c r="A31" s="7" t="s">
        <v>62</v>
      </c>
      <c r="B31" s="9" t="s">
        <v>51</v>
      </c>
      <c r="C31" s="9" t="s">
        <v>37</v>
      </c>
      <c r="D31" s="14">
        <v>2362</v>
      </c>
      <c r="E31" s="14">
        <v>2012</v>
      </c>
      <c r="F31" s="33">
        <f t="shared" si="1"/>
        <v>85.182049110922947</v>
      </c>
    </row>
    <row r="32" spans="1:6" ht="22.5" customHeight="1">
      <c r="A32" s="10" t="s">
        <v>63</v>
      </c>
      <c r="B32" s="11" t="s">
        <v>52</v>
      </c>
      <c r="C32" s="11"/>
      <c r="D32" s="36">
        <f t="shared" ref="D32:E32" si="5">D33+D34</f>
        <v>378</v>
      </c>
      <c r="E32" s="36">
        <f t="shared" si="5"/>
        <v>277</v>
      </c>
      <c r="F32" s="33">
        <f t="shared" si="1"/>
        <v>73.280423280423278</v>
      </c>
    </row>
    <row r="33" spans="1:6" ht="15.75">
      <c r="A33" s="13" t="s">
        <v>64</v>
      </c>
      <c r="B33" s="9" t="s">
        <v>52</v>
      </c>
      <c r="C33" s="9" t="s">
        <v>37</v>
      </c>
      <c r="D33" s="14">
        <v>245</v>
      </c>
      <c r="E33" s="14">
        <v>144</v>
      </c>
      <c r="F33" s="33">
        <f t="shared" si="1"/>
        <v>58.775510204081641</v>
      </c>
    </row>
    <row r="34" spans="1:6" ht="19.5" customHeight="1">
      <c r="A34" s="21" t="s">
        <v>150</v>
      </c>
      <c r="B34" s="9" t="s">
        <v>52</v>
      </c>
      <c r="C34" s="9" t="s">
        <v>39</v>
      </c>
      <c r="D34" s="14">
        <v>133</v>
      </c>
      <c r="E34" s="14">
        <v>133</v>
      </c>
      <c r="F34" s="33">
        <f t="shared" si="1"/>
        <v>100</v>
      </c>
    </row>
    <row r="35" spans="1:6" ht="15.75">
      <c r="A35" s="16" t="s">
        <v>65</v>
      </c>
      <c r="B35" s="11" t="s">
        <v>43</v>
      </c>
      <c r="C35" s="11"/>
      <c r="D35" s="12">
        <f t="shared" ref="D35:E35" si="6">D36</f>
        <v>3029</v>
      </c>
      <c r="E35" s="12">
        <f t="shared" si="6"/>
        <v>2587</v>
      </c>
      <c r="F35" s="34">
        <f>E35/D35*100</f>
        <v>85.407725321888421</v>
      </c>
    </row>
    <row r="36" spans="1:6" ht="15.75">
      <c r="A36" s="7" t="s">
        <v>66</v>
      </c>
      <c r="B36" s="9" t="s">
        <v>43</v>
      </c>
      <c r="C36" s="9" t="s">
        <v>38</v>
      </c>
      <c r="D36" s="14">
        <v>3029</v>
      </c>
      <c r="E36" s="14">
        <v>2587</v>
      </c>
      <c r="F36" s="33">
        <f>E36/D36*100</f>
        <v>85.407725321888421</v>
      </c>
    </row>
    <row r="37" spans="1:6" ht="15.75">
      <c r="A37" s="16" t="s">
        <v>67</v>
      </c>
      <c r="B37" s="11"/>
      <c r="C37" s="11"/>
      <c r="D37" s="36">
        <f>D7+D14+D16+D19+D23+D27+D30+D32+D35</f>
        <v>92706.1</v>
      </c>
      <c r="E37" s="36">
        <f>E7+E14+E16+E19+E23+E27+E30+E32+E35</f>
        <v>58295.399999999994</v>
      </c>
      <c r="F37" s="34">
        <f>E37/D37*100</f>
        <v>62.881946279694631</v>
      </c>
    </row>
    <row r="40" spans="1:6">
      <c r="D40" s="19"/>
      <c r="E40" s="19"/>
    </row>
  </sheetData>
  <mergeCells count="2">
    <mergeCell ref="A2:F2"/>
    <mergeCell ref="A3:E3"/>
  </mergeCells>
  <pageMargins left="1.1023622047244095" right="0.11811023622047245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</vt:lpstr>
      <vt:lpstr>приложение3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</dc:creator>
  <cp:lastModifiedBy>admin</cp:lastModifiedBy>
  <cp:lastPrinted>2025-07-23T08:59:23Z</cp:lastPrinted>
  <dcterms:created xsi:type="dcterms:W3CDTF">2013-03-26T03:35:17Z</dcterms:created>
  <dcterms:modified xsi:type="dcterms:W3CDTF">2025-09-08T11:13:43Z</dcterms:modified>
</cp:coreProperties>
</file>