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315" windowWidth="17595" windowHeight="11580" activeTab="1"/>
  </bookViews>
  <sheets>
    <sheet name="Приложение 1" sheetId="1" r:id="rId1"/>
    <sheet name="приложение 3" sheetId="5" r:id="rId2"/>
    <sheet name="Приложение 2" sheetId="3" r:id="rId3"/>
  </sheets>
  <calcPr calcId="144525"/>
</workbook>
</file>

<file path=xl/calcChain.xml><?xml version="1.0" encoding="utf-8"?>
<calcChain xmlns="http://schemas.openxmlformats.org/spreadsheetml/2006/main">
  <c r="F70" i="1" l="1"/>
  <c r="E22" i="3" l="1"/>
  <c r="F22" i="3"/>
  <c r="D22" i="3"/>
  <c r="D57" i="1" l="1"/>
  <c r="E57" i="1"/>
  <c r="C57" i="1"/>
  <c r="F52" i="1" l="1"/>
  <c r="F51" i="1" s="1"/>
  <c r="E51" i="1"/>
  <c r="D51" i="1"/>
  <c r="D53" i="1" l="1"/>
  <c r="E53" i="1"/>
  <c r="C53" i="1"/>
  <c r="F56" i="1"/>
  <c r="F50" i="1" l="1"/>
  <c r="F30" i="1"/>
  <c r="F68" i="1" l="1"/>
  <c r="C24" i="1" l="1"/>
  <c r="C69" i="1" l="1"/>
  <c r="C66" i="1"/>
  <c r="C65" i="1" s="1"/>
  <c r="C63" i="1"/>
  <c r="C62" i="1" s="1"/>
  <c r="C60" i="1"/>
  <c r="C59" i="1" s="1"/>
  <c r="C49" i="1"/>
  <c r="C47" i="1"/>
  <c r="C43" i="1"/>
  <c r="C44" i="1"/>
  <c r="C39" i="1"/>
  <c r="C37" i="1"/>
  <c r="C35" i="1"/>
  <c r="C33" i="1"/>
  <c r="C29" i="1"/>
  <c r="C27" i="1"/>
  <c r="C26" i="1" s="1"/>
  <c r="C22" i="1"/>
  <c r="C21" i="1" s="1"/>
  <c r="C19" i="1"/>
  <c r="C16" i="1"/>
  <c r="C15" i="1" s="1"/>
  <c r="C10" i="1"/>
  <c r="C9" i="1" s="1"/>
  <c r="C58" i="1" l="1"/>
  <c r="C46" i="1"/>
  <c r="C42" i="1" s="1"/>
  <c r="C18" i="1"/>
  <c r="C32" i="1"/>
  <c r="C31" i="1" s="1"/>
  <c r="E10" i="1"/>
  <c r="E9" i="1" s="1"/>
  <c r="D10" i="1"/>
  <c r="D9" i="1" s="1"/>
  <c r="D29" i="1"/>
  <c r="E29" i="1"/>
  <c r="C8" i="1" l="1"/>
  <c r="F29" i="1"/>
  <c r="C71" i="1"/>
  <c r="F38" i="1"/>
  <c r="F14" i="1"/>
  <c r="F30" i="3" l="1"/>
  <c r="E30" i="3"/>
  <c r="G32" i="3"/>
  <c r="E22" i="1" l="1"/>
  <c r="D22" i="1"/>
  <c r="E7" i="3" l="1"/>
  <c r="F7" i="3"/>
  <c r="D7" i="3"/>
  <c r="G14" i="3"/>
  <c r="E15" i="3"/>
  <c r="F15" i="3"/>
  <c r="D15" i="3"/>
  <c r="F41" i="1"/>
  <c r="E39" i="1"/>
  <c r="D39" i="1"/>
  <c r="G9" i="3" l="1"/>
  <c r="G10" i="3"/>
  <c r="G12" i="3"/>
  <c r="G16" i="3"/>
  <c r="G17" i="3"/>
  <c r="G19" i="3"/>
  <c r="G20" i="3"/>
  <c r="G21" i="3"/>
  <c r="G23" i="3"/>
  <c r="G25" i="3"/>
  <c r="G27" i="3"/>
  <c r="G29" i="3"/>
  <c r="G31" i="3"/>
  <c r="G34" i="3"/>
  <c r="E26" i="3" l="1"/>
  <c r="G7" i="3" l="1"/>
  <c r="F54" i="1"/>
  <c r="F55" i="1"/>
  <c r="F53" i="1" l="1"/>
  <c r="E33" i="1"/>
  <c r="E16" i="1"/>
  <c r="F28" i="1" l="1"/>
  <c r="E66" i="1"/>
  <c r="D66" i="1"/>
  <c r="D49" i="1" l="1"/>
  <c r="E49" i="1"/>
  <c r="F49" i="1" l="1"/>
  <c r="E69" i="1"/>
  <c r="F69" i="1"/>
  <c r="D69" i="1"/>
  <c r="D33" i="1" l="1"/>
  <c r="E15" i="1" l="1"/>
  <c r="F11" i="1" l="1"/>
  <c r="F12" i="1"/>
  <c r="F13" i="1"/>
  <c r="F20" i="1"/>
  <c r="F23" i="1"/>
  <c r="F25" i="1"/>
  <c r="F34" i="1"/>
  <c r="F36" i="1"/>
  <c r="F40" i="1"/>
  <c r="F45" i="1"/>
  <c r="F48" i="1"/>
  <c r="F61" i="1"/>
  <c r="F64" i="1"/>
  <c r="F66" i="1"/>
  <c r="F67" i="1"/>
  <c r="G30" i="3" l="1"/>
  <c r="G8" i="3"/>
  <c r="D16" i="1" l="1"/>
  <c r="D19" i="1"/>
  <c r="E19" i="1"/>
  <c r="F22" i="1" l="1"/>
  <c r="F19" i="1"/>
  <c r="D15" i="1"/>
  <c r="D18" i="3"/>
  <c r="F18" i="3"/>
  <c r="E18" i="3"/>
  <c r="D30" i="3"/>
  <c r="E65" i="1"/>
  <c r="D65" i="1"/>
  <c r="E44" i="1"/>
  <c r="D44" i="1"/>
  <c r="E43" i="1"/>
  <c r="D43" i="1"/>
  <c r="E37" i="1"/>
  <c r="D37" i="1"/>
  <c r="E27" i="1"/>
  <c r="D27" i="1"/>
  <c r="D26" i="1" s="1"/>
  <c r="F37" i="1" l="1"/>
  <c r="G18" i="3"/>
  <c r="F27" i="1"/>
  <c r="F43" i="1"/>
  <c r="F65" i="1"/>
  <c r="F44" i="1"/>
  <c r="E26" i="1"/>
  <c r="E47" i="1"/>
  <c r="D47" i="1"/>
  <c r="F26" i="1" l="1"/>
  <c r="F39" i="1"/>
  <c r="F47" i="1"/>
  <c r="F10" i="1" l="1"/>
  <c r="D24" i="1"/>
  <c r="E35" i="1"/>
  <c r="D35" i="1"/>
  <c r="F35" i="1" l="1"/>
  <c r="F33" i="1"/>
  <c r="E32" i="1"/>
  <c r="D32" i="1"/>
  <c r="D31" i="1" s="1"/>
  <c r="E63" i="1"/>
  <c r="D63" i="1"/>
  <c r="D62" i="1" s="1"/>
  <c r="D58" i="1" s="1"/>
  <c r="E60" i="1"/>
  <c r="E59" i="1" s="1"/>
  <c r="D60" i="1"/>
  <c r="D59" i="1" s="1"/>
  <c r="F32" i="1" l="1"/>
  <c r="F60" i="1"/>
  <c r="F63" i="1"/>
  <c r="E62" i="1"/>
  <c r="E58" i="1" s="1"/>
  <c r="E31" i="1"/>
  <c r="E13" i="3"/>
  <c r="F13" i="3"/>
  <c r="D13" i="3"/>
  <c r="F62" i="1" l="1"/>
  <c r="G13" i="3"/>
  <c r="F31" i="1"/>
  <c r="F59" i="1"/>
  <c r="E46" i="1"/>
  <c r="D46" i="1"/>
  <c r="D42" i="1" s="1"/>
  <c r="E24" i="1"/>
  <c r="F58" i="1" l="1"/>
  <c r="F24" i="1"/>
  <c r="F46" i="1"/>
  <c r="E42" i="1"/>
  <c r="F42" i="1" l="1"/>
  <c r="F57" i="1"/>
  <c r="E33" i="3"/>
  <c r="F33" i="3"/>
  <c r="D33" i="3"/>
  <c r="E28" i="3"/>
  <c r="F28" i="3"/>
  <c r="D28" i="3"/>
  <c r="F26" i="3"/>
  <c r="D26" i="3"/>
  <c r="E21" i="1"/>
  <c r="D21" i="1"/>
  <c r="D35" i="3" l="1"/>
  <c r="G22" i="3"/>
  <c r="G28" i="3"/>
  <c r="G15" i="3"/>
  <c r="E35" i="3"/>
  <c r="C10" i="5" s="1"/>
  <c r="G26" i="3"/>
  <c r="G33" i="3"/>
  <c r="F35" i="3"/>
  <c r="F21" i="1"/>
  <c r="F9" i="1"/>
  <c r="D18" i="1"/>
  <c r="D8" i="1" s="1"/>
  <c r="E18" i="1"/>
  <c r="E8" i="1" s="1"/>
  <c r="G35" i="3" l="1"/>
  <c r="D10" i="5"/>
  <c r="F18" i="1"/>
  <c r="D71" i="1"/>
  <c r="F8" i="1" l="1"/>
  <c r="E71" i="1"/>
  <c r="D9" i="5" s="1"/>
  <c r="D8" i="5" s="1"/>
  <c r="D11" i="5" s="1"/>
  <c r="C9" i="5"/>
  <c r="C8" i="5" s="1"/>
  <c r="C11" i="5" s="1"/>
  <c r="F71" i="1" l="1"/>
</calcChain>
</file>

<file path=xl/sharedStrings.xml><?xml version="1.0" encoding="utf-8"?>
<sst xmlns="http://schemas.openxmlformats.org/spreadsheetml/2006/main" count="257" uniqueCount="220">
  <si>
    <t>(тыс. руб.)</t>
  </si>
  <si>
    <t>Код БК</t>
  </si>
  <si>
    <t>Наименование доходного источника</t>
  </si>
  <si>
    <t>Кассовое исполнение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</si>
  <si>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</si>
  <si>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</si>
  <si>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</si>
  <si>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</si>
  <si>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</si>
  <si>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</si>
  <si>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</si>
  <si>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</si>
  <si>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</si>
  <si>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</si>
  <si>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</si>
  <si>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</si>
  <si>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</si>
  <si>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</si>
  <si>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</si>
  <si>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</si>
  <si>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</si>
  <si>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</si>
  <si>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</si>
  <si>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</si>
  <si>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</si>
  <si>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</si>
  <si>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</si>
  <si>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</si>
  <si>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</si>
  <si>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</si>
  <si>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</si>
  <si>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</si>
  <si>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</si>
  <si>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</si>
  <si>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</si>
  <si>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</si>
  <si>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</si>
  <si>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4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</si>
  <si>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</si>
  <si>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</si>
  <si>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</si>
  <si>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</si>
  <si>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</si>
  <si>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</si>
  <si>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</si>
  <si>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</si>
  <si>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</si>
  <si>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</si>
  <si>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</si>
  <si>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</si>
  <si>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</si>
  <si>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</si>
  <si>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</si>
  <si>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</si>
  <si>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</si>
  <si>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</si>
  <si>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</si>
  <si>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</si>
  <si>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</si>
  <si>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</si>
  <si>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</si>
  <si>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</si>
  <si>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</si>
  <si>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</si>
  <si>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</si>
  <si>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</si>
  <si>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</si>
  <si>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</si>
  <si>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</si>
  <si>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</si>
  <si>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</si>
  <si>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</si>
  <si>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</si>
  <si>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</si>
  <si>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</si>
  <si>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</si>
  <si>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</si>
  <si>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</si>
  <si>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</si>
  <si>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</si>
  <si>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</si>
  <si>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</si>
  <si>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</si>
  <si>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</si>
  <si>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</si>
  <si>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</si>
  <si>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</si>
  <si>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</si>
  <si>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</si>
  <si>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</si>
  <si>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</si>
  <si>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</si>
  <si>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</si>
  <si>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</si>
  <si>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</si>
  <si>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</si>
  <si>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</si>
  <si>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</si>
  <si>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</si>
  <si>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</si>
  <si>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</si>
  <si>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</si>
  <si>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</si>
  <si>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</si>
  <si>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</si>
  <si>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</si>
  <si>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</si>
  <si>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</si>
  <si>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</si>
  <si>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</si>
  <si>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</si>
  <si>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</si>
  <si>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</si>
  <si>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</si>
  <si>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</si>
  <si>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</si>
  <si>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</si>
  <si>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</si>
  <si>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</si>
  <si>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</si>
  <si>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</si>
  <si>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</si>
  <si>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</si>
  <si>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</si>
  <si>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</si>
  <si>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</si>
  <si>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</si>
  <si>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</si>
  <si>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000 1 16 00000 00 0000 000</t>
  </si>
  <si>
    <t>000 2 00 00000 00 0000 000</t>
  </si>
  <si>
    <t>000 2 02 00000 00 0000 000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</si>
  <si>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</si>
  <si>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</si>
  <si>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</si>
  <si>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</si>
  <si>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</si>
  <si>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</si>
  <si>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</si>
  <si>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</si>
  <si>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</si>
  <si>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</si>
  <si>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</si>
  <si>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</si>
  <si>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</si>
  <si>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</si>
  <si>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</si>
  <si>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</si>
  <si>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</si>
  <si>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</si>
  <si>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</si>
  <si>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</si>
  <si>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</si>
  <si>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</si>
  <si>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</si>
  <si>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</si>
  <si>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</si>
  <si>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</si>
  <si>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</si>
  <si>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</si>
  <si>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>Утвержденный план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</si>
  <si>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</si>
  <si>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</si>
  <si>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</si>
  <si>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</si>
  <si>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</si>
  <si>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</si>
  <si>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Резервные фонды</t>
  </si>
  <si>
    <t>Социальное обеспечение населения</t>
  </si>
  <si>
    <t>% исполнения год</t>
  </si>
  <si>
    <t>000 2 0201001 00 0000 150</t>
  </si>
  <si>
    <t>000 2 02 01000 00 0000 150</t>
  </si>
  <si>
    <t xml:space="preserve">066 2 02 35118 10 0000 150 </t>
  </si>
  <si>
    <t>000 2 02 03000 00 0000 150</t>
  </si>
  <si>
    <t>000 2 02 03010 00 0000 150</t>
  </si>
  <si>
    <t>000 2 02 04000 00 0000 150</t>
  </si>
  <si>
    <t>000 2 02 04014 00 0000.150</t>
  </si>
  <si>
    <t>066 2 02 04014 10 0000 150</t>
  </si>
  <si>
    <t>066 2 02 49999 10 0000 150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</si>
  <si>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</si>
  <si>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</si>
  <si>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066 2 18 00000 00 0000 000</t>
  </si>
  <si>
    <t>066 2 18 60010 10 0000 150</t>
  </si>
  <si>
    <t>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</si>
  <si>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</si>
  <si>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066 1 16 02020 02 0000 140</t>
  </si>
  <si>
    <t>066 1 16 07090 10 0000 140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</si>
  <si>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</si>
  <si>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066 2 02 16001 10 0000 150
</t>
  </si>
  <si>
    <t>066 1 1109080 10 0000 120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</si>
  <si>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</si>
  <si>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Защита населения и территории от чрезвычайных ситуаций природного и техногенного характера, пожарная безопасность</t>
  </si>
  <si>
    <t>182 1 01 02080 01 0000110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</si>
  <si>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</si>
  <si>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182 1 09 04053 10 0000 110</t>
  </si>
  <si>
    <t>Земельный налог (по обязательствам, возникшим до 1 января 2006 года), мобилизуемый на территориях сельских поселений</t>
  </si>
  <si>
    <t>000 1 0900000000000 000</t>
  </si>
  <si>
    <t>ЗАДОЛЖЕННОСТЬ И ПЕРЕРАСЧЕТЫ ПО ОТМЕНЕННЫМ НАЛОГАМ, СБОРАМ И ИНЫМ ОБЯЗАТЕЛЬНЫМ ПЛАТЕЖАМ</t>
  </si>
  <si>
    <t>1</t>
  </si>
  <si>
    <t>Приложение 4</t>
  </si>
  <si>
    <t>106,2</t>
  </si>
  <si>
    <t>3423,4</t>
  </si>
  <si>
    <t>11373,6</t>
  </si>
  <si>
    <t>6503,5</t>
  </si>
  <si>
    <t>3100,6</t>
  </si>
  <si>
    <t>290</t>
  </si>
  <si>
    <t>28</t>
  </si>
  <si>
    <t>066 1 16 10031 10 0000 140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</si>
  <si>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</si>
  <si>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0 1 14 00000 00 0000 000</t>
  </si>
  <si>
    <t>ДОХОДЫ ОТ ПРОДАЖИ МАТЕРИАЛЬНЫХ И НЕМАТЕРИАЛЬНЫХ АКТИВОВ</t>
  </si>
  <si>
    <t>066 1 14 06325 10 0000 430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</si>
  <si>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</si>
  <si>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424</t>
  </si>
  <si>
    <t>1368</t>
  </si>
  <si>
    <t>242</t>
  </si>
  <si>
    <t>19301,6</t>
  </si>
  <si>
    <t>по кодам классификации доходов бюджетов за   2022  год</t>
  </si>
  <si>
    <t>разделам и подразделам классификации расходов бюджетов за 2022 год</t>
  </si>
  <si>
    <t>Коммунальное хозяйство</t>
  </si>
  <si>
    <t>муниципального образования поселок Боровский за 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</si>
</sst>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\ &quot;г.&quot;"/>
    <numFmt numFmtId="165" formatCode="?"/>
    <numFmt numFmtId="166" formatCode="0.0"/>
    <numFmt numFmtId="167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8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5" fillId="0" borderId="0" xfId="0" applyFont="1"/>
    <xf numFmtId="0" fontId="5" fillId="0" borderId="1" xfId="0" applyFont="1" applyBorder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/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3" fontId="3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0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justify" vertical="center" wrapText="1"/>
    </xf>
    <xf numFmtId="1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 applyProtection="1">
      <alignment vertical="top" wrapText="1"/>
    </xf>
    <xf numFmtId="0" fontId="6" fillId="0" borderId="1" xfId="0" applyFont="1" applyBorder="1" applyAlignment="1">
      <alignment vertical="top" wrapText="1"/>
    </xf>
    <xf numFmtId="166" fontId="3" fillId="0" borderId="1" xfId="1" applyNumberFormat="1" applyFont="1" applyBorder="1" applyAlignment="1">
      <alignment vertical="top" wrapText="1"/>
    </xf>
    <xf numFmtId="3" fontId="3" fillId="4" borderId="1" xfId="1" applyNumberFormat="1" applyFont="1" applyFill="1" applyBorder="1" applyAlignment="1" applyProtection="1">
      <alignment vertical="top" wrapText="1"/>
    </xf>
    <xf numFmtId="3" fontId="3" fillId="0" borderId="1" xfId="1" applyNumberFormat="1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2" fillId="0" borderId="1" xfId="1" applyFont="1" applyBorder="1" applyAlignment="1">
      <alignment vertical="top" wrapText="1"/>
    </xf>
    <xf numFmtId="49" fontId="2" fillId="0" borderId="1" xfId="0" applyNumberFormat="1" applyFont="1" applyBorder="1" applyAlignment="1" applyProtection="1">
      <alignment vertical="top" wrapText="1"/>
    </xf>
    <xf numFmtId="165" fontId="3" fillId="0" borderId="1" xfId="0" applyNumberFormat="1" applyFont="1" applyBorder="1" applyAlignment="1" applyProtection="1">
      <alignment vertical="top" wrapText="1"/>
    </xf>
    <xf numFmtId="49" fontId="3" fillId="4" borderId="1" xfId="1" applyNumberFormat="1" applyFont="1" applyFill="1" applyBorder="1" applyAlignment="1">
      <alignment vertical="top" wrapText="1"/>
    </xf>
    <xf numFmtId="49" fontId="2" fillId="4" borderId="1" xfId="1" applyNumberFormat="1" applyFont="1" applyFill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0" fontId="5" fillId="0" borderId="1" xfId="0" applyFont="1" applyBorder="1"/>
    <xf numFmtId="49" fontId="11" fillId="0" borderId="1" xfId="0" applyNumberFormat="1" applyFont="1" applyBorder="1" applyAlignment="1" applyProtection="1">
      <alignment vertical="top"/>
    </xf>
    <xf numFmtId="0" fontId="6" fillId="0" borderId="0" xfId="0" applyFont="1" applyAlignment="1">
      <alignment vertical="top" wrapText="1"/>
    </xf>
    <xf numFmtId="0" fontId="9" fillId="0" borderId="0" xfId="1" applyFont="1" applyBorder="1" applyAlignment="1">
      <alignment horizontal="center"/>
    </xf>
    <xf numFmtId="166" fontId="2" fillId="0" borderId="1" xfId="1" applyNumberFormat="1" applyFont="1" applyBorder="1" applyAlignment="1">
      <alignment vertical="top" wrapText="1"/>
    </xf>
    <xf numFmtId="166" fontId="2" fillId="0" borderId="1" xfId="1" applyNumberFormat="1" applyFont="1" applyBorder="1" applyAlignment="1">
      <alignment horizontal="right" vertical="top" wrapText="1"/>
    </xf>
    <xf numFmtId="166" fontId="3" fillId="0" borderId="1" xfId="1" applyNumberFormat="1" applyFont="1" applyBorder="1" applyAlignment="1">
      <alignment horizontal="right" vertical="top" wrapText="1"/>
    </xf>
    <xf numFmtId="49" fontId="3" fillId="0" borderId="1" xfId="1" applyNumberFormat="1" applyFont="1" applyBorder="1" applyAlignment="1">
      <alignment horizontal="right" vertical="top" wrapText="1"/>
    </xf>
    <xf numFmtId="3" fontId="3" fillId="0" borderId="1" xfId="1" applyNumberFormat="1" applyFont="1" applyBorder="1" applyAlignment="1">
      <alignment horizontal="right" vertical="top" wrapText="1"/>
    </xf>
    <xf numFmtId="166" fontId="3" fillId="0" borderId="1" xfId="0" applyNumberFormat="1" applyFont="1" applyBorder="1" applyAlignment="1" applyProtection="1">
      <alignment vertical="top" wrapText="1"/>
    </xf>
    <xf numFmtId="49" fontId="13" fillId="0" borderId="0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right" vertical="top" wrapText="1"/>
    </xf>
    <xf numFmtId="167" fontId="3" fillId="0" borderId="1" xfId="1" applyNumberFormat="1" applyFont="1" applyBorder="1" applyAlignment="1">
      <alignment vertical="top" wrapText="1"/>
    </xf>
    <xf numFmtId="3" fontId="8" fillId="0" borderId="0" xfId="0" applyNumberFormat="1" applyFont="1"/>
    <xf numFmtId="0" fontId="5" fillId="0" borderId="1" xfId="0" applyFont="1" applyBorder="1" applyAlignment="1">
      <alignment horizontal="right" vertical="top" wrapText="1"/>
    </xf>
    <xf numFmtId="1" fontId="2" fillId="0" borderId="1" xfId="1" applyNumberFormat="1" applyFont="1" applyBorder="1" applyAlignment="1">
      <alignment vertical="top" wrapText="1"/>
    </xf>
    <xf numFmtId="0" fontId="9" fillId="0" borderId="0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9" fillId="0" borderId="0" xfId="1" applyNumberFormat="1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75" zoomScaleNormal="75" workbookViewId="0">
      <selection activeCell="B56" sqref="B56"/>
    </sheetView>
  </sheetViews>
  <sheetFormatPr defaultRowHeight="15"/>
  <cols>
    <col min="1" max="1" width="32" customWidth="1"/>
    <col min="2" max="2" width="33.140625" customWidth="1"/>
    <col min="3" max="3" width="14.85546875" customWidth="1"/>
    <col min="4" max="4" width="10.5703125" customWidth="1"/>
    <col min="5" max="5" width="14.7109375" customWidth="1"/>
    <col min="6" max="6" width="8.85546875" customWidth="1"/>
    <col min="8" max="8" width="54.140625" customWidth="1"/>
  </cols>
  <sheetData>
    <row r="1" spans="1:8">
      <c r="E1" t="s">
        <v>21</v>
      </c>
    </row>
    <row r="2" spans="1:8" hidden="1">
      <c r="D2" t="s">
        <v>22</v>
      </c>
    </row>
    <row r="3" spans="1:8" hidden="1">
      <c r="D3" t="s">
        <v>23</v>
      </c>
    </row>
    <row r="4" spans="1:8" ht="16.5">
      <c r="A4" s="85" t="s">
        <v>24</v>
      </c>
      <c r="B4" s="85"/>
      <c r="C4" s="85"/>
      <c r="D4" s="85"/>
      <c r="E4" s="85"/>
    </row>
    <row r="5" spans="1:8" ht="16.5">
      <c r="A5" s="49"/>
      <c r="B5" s="50" t="s">
        <v>216</v>
      </c>
      <c r="C5" s="72"/>
      <c r="D5" s="50"/>
      <c r="E5" s="51"/>
    </row>
    <row r="6" spans="1:8" ht="26.25" customHeight="1">
      <c r="A6" s="1"/>
      <c r="B6" s="1"/>
      <c r="C6" s="1"/>
      <c r="D6" s="1"/>
      <c r="E6" s="2" t="s">
        <v>0</v>
      </c>
    </row>
    <row r="7" spans="1:8" ht="94.5" customHeight="1">
      <c r="A7" s="61" t="s">
        <v>1</v>
      </c>
      <c r="B7" s="61" t="s">
        <v>2</v>
      </c>
      <c r="C7" s="16" t="s">
        <v>159</v>
      </c>
      <c r="D7" s="61" t="s">
        <v>20</v>
      </c>
      <c r="E7" s="16" t="s">
        <v>3</v>
      </c>
      <c r="F7" s="16" t="s">
        <v>168</v>
      </c>
    </row>
    <row r="8" spans="1:8" ht="55.5" customHeight="1">
      <c r="A8" s="30" t="s">
        <v>111</v>
      </c>
      <c r="B8" s="30" t="s">
        <v>4</v>
      </c>
      <c r="C8" s="31">
        <f>C9+C18+C26+C29+C31+C42+C53+C51+C15</f>
        <v>36375.200000000004</v>
      </c>
      <c r="D8" s="31">
        <f t="shared" ref="D8:E8" si="0">D9+D18+D26+D29+D31+D42+D53+D51</f>
        <v>41028.800000000003</v>
      </c>
      <c r="E8" s="31">
        <f t="shared" si="0"/>
        <v>42790.19999999999</v>
      </c>
      <c r="F8" s="54">
        <f t="shared" ref="F8:F30" si="1">E8/D8*100</f>
        <v>104.29308193269115</v>
      </c>
      <c r="H8" s="19"/>
    </row>
    <row r="9" spans="1:8" s="36" customFormat="1" ht="32.25" customHeight="1">
      <c r="A9" s="30" t="s">
        <v>112</v>
      </c>
      <c r="B9" s="30" t="s">
        <v>5</v>
      </c>
      <c r="C9" s="31">
        <f t="shared" ref="C9:E9" si="2">C10</f>
        <v>10762.3</v>
      </c>
      <c r="D9" s="31">
        <f t="shared" si="2"/>
        <v>12149</v>
      </c>
      <c r="E9" s="31">
        <f t="shared" si="2"/>
        <v>12788.3</v>
      </c>
      <c r="F9" s="54">
        <f t="shared" si="1"/>
        <v>105.26216149477324</v>
      </c>
      <c r="G9" s="82"/>
    </row>
    <row r="10" spans="1:8" ht="23.25" customHeight="1">
      <c r="A10" s="32" t="s">
        <v>6</v>
      </c>
      <c r="B10" s="32" t="s">
        <v>7</v>
      </c>
      <c r="C10" s="33">
        <f>C11+C12+C13+C14</f>
        <v>10762.3</v>
      </c>
      <c r="D10" s="33">
        <f>D11+D12+D13+D14</f>
        <v>12149</v>
      </c>
      <c r="E10" s="33">
        <f t="shared" ref="E10" si="3">E11+E12+E13+E14</f>
        <v>12788.3</v>
      </c>
      <c r="F10" s="53">
        <f t="shared" si="1"/>
        <v>105.26216149477324</v>
      </c>
    </row>
    <row r="11" spans="1:8" ht="144.75" customHeight="1">
      <c r="A11" s="32" t="s">
        <v>8</v>
      </c>
      <c r="B11" s="43" t="s">
        <v>97</v>
      </c>
      <c r="C11" s="43">
        <v>6161.6</v>
      </c>
      <c r="D11" s="33">
        <v>6466.9</v>
      </c>
      <c r="E11" s="33">
        <v>6931.6</v>
      </c>
      <c r="F11" s="53">
        <f t="shared" si="1"/>
        <v>107.1858231919467</v>
      </c>
    </row>
    <row r="12" spans="1:8" ht="247.5" customHeight="1">
      <c r="A12" s="32" t="s">
        <v>113</v>
      </c>
      <c r="B12" s="34" t="s">
        <v>98</v>
      </c>
      <c r="C12" s="34">
        <v>6.9</v>
      </c>
      <c r="D12" s="33">
        <v>9</v>
      </c>
      <c r="E12" s="33">
        <v>10.7</v>
      </c>
      <c r="F12" s="53">
        <f t="shared" si="1"/>
        <v>118.88888888888889</v>
      </c>
    </row>
    <row r="13" spans="1:8" ht="101.25" customHeight="1">
      <c r="A13" s="32" t="s">
        <v>114</v>
      </c>
      <c r="B13" s="32" t="s">
        <v>25</v>
      </c>
      <c r="C13" s="76" t="s">
        <v>199</v>
      </c>
      <c r="D13" s="77">
        <v>125.9</v>
      </c>
      <c r="E13" s="77">
        <v>126.1</v>
      </c>
      <c r="F13" s="53">
        <f t="shared" si="1"/>
        <v>100.15885623510724</v>
      </c>
    </row>
    <row r="14" spans="1:8" ht="199.5" customHeight="1">
      <c r="A14" s="32" t="s">
        <v>191</v>
      </c>
      <c r="B14" s="68" t="s">
        <v>192</v>
      </c>
      <c r="C14" s="83">
        <v>4487.6000000000004</v>
      </c>
      <c r="D14" s="33">
        <v>5547.2</v>
      </c>
      <c r="E14" s="33">
        <v>5719.9</v>
      </c>
      <c r="F14" s="53">
        <f t="shared" si="1"/>
        <v>103.11328237669454</v>
      </c>
    </row>
    <row r="15" spans="1:8" s="36" customFormat="1" ht="34.5" customHeight="1">
      <c r="A15" s="30" t="s">
        <v>163</v>
      </c>
      <c r="B15" s="30" t="s">
        <v>161</v>
      </c>
      <c r="C15" s="74">
        <f>C16</f>
        <v>1.4</v>
      </c>
      <c r="D15" s="74">
        <f>D16</f>
        <v>0</v>
      </c>
      <c r="E15" s="74">
        <f t="shared" ref="E15:E16" si="4">E16</f>
        <v>0</v>
      </c>
      <c r="F15" s="54"/>
    </row>
    <row r="16" spans="1:8" ht="39" customHeight="1">
      <c r="A16" s="32" t="s">
        <v>164</v>
      </c>
      <c r="B16" s="32" t="s">
        <v>162</v>
      </c>
      <c r="C16" s="75">
        <f>C17</f>
        <v>1.4</v>
      </c>
      <c r="D16" s="75">
        <f>D17</f>
        <v>0</v>
      </c>
      <c r="E16" s="75">
        <f t="shared" si="4"/>
        <v>0</v>
      </c>
      <c r="F16" s="54"/>
    </row>
    <row r="17" spans="1:6" ht="37.5" customHeight="1">
      <c r="A17" s="32" t="s">
        <v>165</v>
      </c>
      <c r="B17" s="32" t="s">
        <v>162</v>
      </c>
      <c r="C17" s="75">
        <v>1.4</v>
      </c>
      <c r="D17" s="75"/>
      <c r="E17" s="75"/>
      <c r="F17" s="54"/>
    </row>
    <row r="18" spans="1:6" s="36" customFormat="1" ht="15.75">
      <c r="A18" s="30" t="s">
        <v>9</v>
      </c>
      <c r="B18" s="30" t="s">
        <v>10</v>
      </c>
      <c r="C18" s="31">
        <f>C19+C21</f>
        <v>21300.5</v>
      </c>
      <c r="D18" s="31">
        <f>D19+D21</f>
        <v>23101.5</v>
      </c>
      <c r="E18" s="31">
        <f>E19+E21</f>
        <v>23856.1</v>
      </c>
      <c r="F18" s="54">
        <f t="shared" si="1"/>
        <v>103.26645455922775</v>
      </c>
    </row>
    <row r="19" spans="1:6" ht="31.5">
      <c r="A19" s="32" t="s">
        <v>115</v>
      </c>
      <c r="B19" s="32" t="s">
        <v>11</v>
      </c>
      <c r="C19" s="77" t="str">
        <f>C20</f>
        <v>3423,4</v>
      </c>
      <c r="D19" s="77">
        <f>D20</f>
        <v>3869.6</v>
      </c>
      <c r="E19" s="77">
        <f>E20</f>
        <v>4032.3</v>
      </c>
      <c r="F19" s="54">
        <f t="shared" si="1"/>
        <v>104.20456894769485</v>
      </c>
    </row>
    <row r="20" spans="1:6" ht="98.25" customHeight="1">
      <c r="A20" s="32" t="s">
        <v>116</v>
      </c>
      <c r="B20" s="32" t="s">
        <v>99</v>
      </c>
      <c r="C20" s="76" t="s">
        <v>200</v>
      </c>
      <c r="D20" s="77">
        <v>3869.6</v>
      </c>
      <c r="E20" s="77">
        <v>4032.3</v>
      </c>
      <c r="F20" s="54">
        <f t="shared" si="1"/>
        <v>104.20456894769485</v>
      </c>
    </row>
    <row r="21" spans="1:6" ht="15.75">
      <c r="A21" s="32" t="s">
        <v>117</v>
      </c>
      <c r="B21" s="32" t="s">
        <v>12</v>
      </c>
      <c r="C21" s="33">
        <f>C22+C24</f>
        <v>17877.099999999999</v>
      </c>
      <c r="D21" s="33">
        <f>D22+D24</f>
        <v>19231.900000000001</v>
      </c>
      <c r="E21" s="33">
        <f>E22+E24</f>
        <v>19823.8</v>
      </c>
      <c r="F21" s="54">
        <f t="shared" si="1"/>
        <v>103.07769903129696</v>
      </c>
    </row>
    <row r="22" spans="1:6" ht="43.5" customHeight="1">
      <c r="A22" s="32" t="s">
        <v>101</v>
      </c>
      <c r="B22" s="32" t="s">
        <v>100</v>
      </c>
      <c r="C22" s="77" t="str">
        <f>C23</f>
        <v>11373,6</v>
      </c>
      <c r="D22" s="33">
        <f>D23</f>
        <v>11942</v>
      </c>
      <c r="E22" s="33">
        <f t="shared" ref="E22" si="5">E23</f>
        <v>12115.3</v>
      </c>
      <c r="F22" s="54">
        <f t="shared" si="1"/>
        <v>101.45118070674928</v>
      </c>
    </row>
    <row r="23" spans="1:6" ht="72" customHeight="1">
      <c r="A23" s="32" t="s">
        <v>102</v>
      </c>
      <c r="B23" s="32" t="s">
        <v>103</v>
      </c>
      <c r="C23" s="76" t="s">
        <v>201</v>
      </c>
      <c r="D23" s="33">
        <v>11942</v>
      </c>
      <c r="E23" s="33">
        <v>12115.3</v>
      </c>
      <c r="F23" s="54">
        <f t="shared" si="1"/>
        <v>101.45118070674928</v>
      </c>
    </row>
    <row r="24" spans="1:6" ht="36.75" customHeight="1">
      <c r="A24" s="32" t="s">
        <v>104</v>
      </c>
      <c r="B24" s="32" t="s">
        <v>105</v>
      </c>
      <c r="C24" s="77" t="str">
        <f>C25</f>
        <v>6503,5</v>
      </c>
      <c r="D24" s="33">
        <f>D25</f>
        <v>7289.9</v>
      </c>
      <c r="E24" s="33">
        <f>E25</f>
        <v>7708.5</v>
      </c>
      <c r="F24" s="54">
        <f t="shared" si="1"/>
        <v>105.7421912509088</v>
      </c>
    </row>
    <row r="25" spans="1:6" ht="96.75" customHeight="1">
      <c r="A25" s="32" t="s">
        <v>106</v>
      </c>
      <c r="B25" s="32" t="s">
        <v>107</v>
      </c>
      <c r="C25" s="76" t="s">
        <v>202</v>
      </c>
      <c r="D25" s="33">
        <v>7289.9</v>
      </c>
      <c r="E25" s="33">
        <v>7708.5</v>
      </c>
      <c r="F25" s="54">
        <f t="shared" si="1"/>
        <v>105.7421912509088</v>
      </c>
    </row>
    <row r="26" spans="1:6" ht="41.25" customHeight="1">
      <c r="A26" s="62" t="s">
        <v>132</v>
      </c>
      <c r="B26" s="62" t="s">
        <v>131</v>
      </c>
      <c r="C26" s="73">
        <f t="shared" ref="C26:E27" si="6">C27</f>
        <v>6.4</v>
      </c>
      <c r="D26" s="73">
        <f t="shared" si="6"/>
        <v>6.4</v>
      </c>
      <c r="E26" s="73">
        <f t="shared" si="6"/>
        <v>6.4</v>
      </c>
      <c r="F26" s="54">
        <f t="shared" si="1"/>
        <v>100</v>
      </c>
    </row>
    <row r="27" spans="1:6" ht="96" customHeight="1">
      <c r="A27" s="55" t="s">
        <v>135</v>
      </c>
      <c r="B27" s="55" t="s">
        <v>133</v>
      </c>
      <c r="C27" s="57">
        <f t="shared" si="6"/>
        <v>6.4</v>
      </c>
      <c r="D27" s="57">
        <f t="shared" si="6"/>
        <v>6.4</v>
      </c>
      <c r="E27" s="57">
        <f t="shared" si="6"/>
        <v>6.4</v>
      </c>
      <c r="F27" s="54">
        <f t="shared" si="1"/>
        <v>100</v>
      </c>
    </row>
    <row r="28" spans="1:6" ht="200.25" customHeight="1">
      <c r="A28" s="55" t="s">
        <v>136</v>
      </c>
      <c r="B28" s="63" t="s">
        <v>134</v>
      </c>
      <c r="C28" s="78">
        <v>6.4</v>
      </c>
      <c r="D28" s="57">
        <v>6.4</v>
      </c>
      <c r="E28" s="57">
        <v>6.4</v>
      </c>
      <c r="F28" s="54">
        <f t="shared" si="1"/>
        <v>100</v>
      </c>
    </row>
    <row r="29" spans="1:6" ht="109.5" customHeight="1">
      <c r="A29" s="62" t="s">
        <v>195</v>
      </c>
      <c r="B29" s="71" t="s">
        <v>196</v>
      </c>
      <c r="C29" s="31">
        <f>C30</f>
        <v>0</v>
      </c>
      <c r="D29" s="31">
        <f>D30</f>
        <v>-0.8</v>
      </c>
      <c r="E29" s="31">
        <f>E30</f>
        <v>-0.8</v>
      </c>
      <c r="F29" s="54">
        <f t="shared" si="1"/>
        <v>100</v>
      </c>
    </row>
    <row r="30" spans="1:6" ht="94.5" customHeight="1">
      <c r="A30" s="70" t="s">
        <v>193</v>
      </c>
      <c r="B30" s="21" t="s">
        <v>194</v>
      </c>
      <c r="C30" s="21"/>
      <c r="D30" s="33">
        <v>-0.8</v>
      </c>
      <c r="E30" s="33">
        <v>-0.8</v>
      </c>
      <c r="F30" s="53">
        <f t="shared" si="1"/>
        <v>100</v>
      </c>
    </row>
    <row r="31" spans="1:6" s="36" customFormat="1" ht="125.25" customHeight="1">
      <c r="A31" s="30" t="s">
        <v>119</v>
      </c>
      <c r="B31" s="30" t="s">
        <v>13</v>
      </c>
      <c r="C31" s="31">
        <f>C32+C39+C37</f>
        <v>3539.6</v>
      </c>
      <c r="D31" s="31">
        <f>D32+D39+D37</f>
        <v>4757.8999999999996</v>
      </c>
      <c r="E31" s="31">
        <f>E32+E39+E37</f>
        <v>5048</v>
      </c>
      <c r="F31" s="54">
        <f t="shared" ref="F31:F50" si="7">E31/D31*100</f>
        <v>106.09722776855337</v>
      </c>
    </row>
    <row r="32" spans="1:6" ht="287.25" customHeight="1">
      <c r="A32" s="32" t="s">
        <v>118</v>
      </c>
      <c r="B32" s="34" t="s">
        <v>26</v>
      </c>
      <c r="C32" s="33">
        <f>C33+C35</f>
        <v>3202.6</v>
      </c>
      <c r="D32" s="33">
        <f>D33+D35</f>
        <v>3956.2999999999997</v>
      </c>
      <c r="E32" s="33">
        <f>E33+E35</f>
        <v>4217.1000000000004</v>
      </c>
      <c r="F32" s="53">
        <f t="shared" si="7"/>
        <v>106.59201779440389</v>
      </c>
    </row>
    <row r="33" spans="1:6" ht="144.75" customHeight="1">
      <c r="A33" s="64" t="s">
        <v>120</v>
      </c>
      <c r="B33" s="34" t="s">
        <v>93</v>
      </c>
      <c r="C33" s="33">
        <f>C34</f>
        <v>102</v>
      </c>
      <c r="D33" s="33">
        <f>D34</f>
        <v>109.6</v>
      </c>
      <c r="E33" s="33">
        <f t="shared" ref="E33" si="8">E34</f>
        <v>109.6</v>
      </c>
      <c r="F33" s="53">
        <f t="shared" si="7"/>
        <v>100</v>
      </c>
    </row>
    <row r="34" spans="1:6" ht="191.25" customHeight="1">
      <c r="A34" s="64" t="s">
        <v>121</v>
      </c>
      <c r="B34" s="37" t="s">
        <v>96</v>
      </c>
      <c r="C34" s="37">
        <v>102</v>
      </c>
      <c r="D34" s="33">
        <v>109.6</v>
      </c>
      <c r="E34" s="33">
        <v>109.6</v>
      </c>
      <c r="F34" s="53">
        <f t="shared" si="7"/>
        <v>100</v>
      </c>
    </row>
    <row r="35" spans="1:6" ht="99" customHeight="1">
      <c r="A35" s="32" t="s">
        <v>122</v>
      </c>
      <c r="B35" s="37" t="s">
        <v>94</v>
      </c>
      <c r="C35" s="33" t="str">
        <f>C36</f>
        <v>3100,6</v>
      </c>
      <c r="D35" s="33">
        <f>D36</f>
        <v>3846.7</v>
      </c>
      <c r="E35" s="33">
        <f>E36</f>
        <v>4107.5</v>
      </c>
      <c r="F35" s="53">
        <f t="shared" si="7"/>
        <v>106.77983726310865</v>
      </c>
    </row>
    <row r="36" spans="1:6" ht="90" customHeight="1">
      <c r="A36" s="32" t="s">
        <v>123</v>
      </c>
      <c r="B36" s="32" t="s">
        <v>108</v>
      </c>
      <c r="C36" s="32" t="s">
        <v>203</v>
      </c>
      <c r="D36" s="33">
        <v>3846.7</v>
      </c>
      <c r="E36" s="33">
        <v>4107.5</v>
      </c>
      <c r="F36" s="53">
        <f t="shared" si="7"/>
        <v>106.77983726310865</v>
      </c>
    </row>
    <row r="37" spans="1:6" ht="105" customHeight="1">
      <c r="A37" s="55" t="s">
        <v>150</v>
      </c>
      <c r="B37" s="55" t="s">
        <v>148</v>
      </c>
      <c r="C37" s="57" t="str">
        <f>C38</f>
        <v>1</v>
      </c>
      <c r="D37" s="57">
        <f>D38</f>
        <v>2.5</v>
      </c>
      <c r="E37" s="57">
        <f>E38</f>
        <v>2.5</v>
      </c>
      <c r="F37" s="53">
        <f t="shared" si="7"/>
        <v>100</v>
      </c>
    </row>
    <row r="38" spans="1:6" ht="102.75" customHeight="1">
      <c r="A38" s="55" t="s">
        <v>151</v>
      </c>
      <c r="B38" s="55" t="s">
        <v>149</v>
      </c>
      <c r="C38" s="55" t="s">
        <v>197</v>
      </c>
      <c r="D38" s="57">
        <v>2.5</v>
      </c>
      <c r="E38" s="57">
        <v>2.5</v>
      </c>
      <c r="F38" s="53">
        <f t="shared" si="7"/>
        <v>100</v>
      </c>
    </row>
    <row r="39" spans="1:6" ht="207.75" customHeight="1">
      <c r="A39" s="55" t="s">
        <v>138</v>
      </c>
      <c r="B39" s="63" t="s">
        <v>137</v>
      </c>
      <c r="C39" s="33">
        <f>C40+C41</f>
        <v>336</v>
      </c>
      <c r="D39" s="33">
        <f>D40+D41</f>
        <v>799.1</v>
      </c>
      <c r="E39" s="33">
        <f t="shared" ref="E39" si="9">E40+E41</f>
        <v>828.4</v>
      </c>
      <c r="F39" s="53">
        <f t="shared" si="7"/>
        <v>103.6666249530722</v>
      </c>
    </row>
    <row r="40" spans="1:6" ht="188.25" customHeight="1">
      <c r="A40" s="55" t="s">
        <v>140</v>
      </c>
      <c r="B40" s="55" t="s">
        <v>139</v>
      </c>
      <c r="C40" s="55" t="s">
        <v>204</v>
      </c>
      <c r="D40" s="33">
        <v>753.1</v>
      </c>
      <c r="E40" s="33">
        <v>782.4</v>
      </c>
      <c r="F40" s="53">
        <f t="shared" si="7"/>
        <v>103.89058557960429</v>
      </c>
    </row>
    <row r="41" spans="1:6" ht="243" customHeight="1">
      <c r="A41" s="55" t="s">
        <v>188</v>
      </c>
      <c r="B41" s="67" t="s">
        <v>189</v>
      </c>
      <c r="C41" s="67">
        <v>46</v>
      </c>
      <c r="D41" s="33">
        <v>46</v>
      </c>
      <c r="E41" s="33">
        <v>46</v>
      </c>
      <c r="F41" s="53">
        <f t="shared" si="7"/>
        <v>100</v>
      </c>
    </row>
    <row r="42" spans="1:6" s="36" customFormat="1" ht="72" customHeight="1">
      <c r="A42" s="30" t="s">
        <v>124</v>
      </c>
      <c r="B42" s="30" t="s">
        <v>14</v>
      </c>
      <c r="C42" s="31">
        <f>C46+C43</f>
        <v>658</v>
      </c>
      <c r="D42" s="31">
        <f>D46+D43</f>
        <v>789.30000000000007</v>
      </c>
      <c r="E42" s="31">
        <f>E46+E43</f>
        <v>861.7</v>
      </c>
      <c r="F42" s="54">
        <f t="shared" si="7"/>
        <v>109.17268465729126</v>
      </c>
    </row>
    <row r="43" spans="1:6" s="44" customFormat="1" ht="33" customHeight="1">
      <c r="A43" s="32" t="s">
        <v>154</v>
      </c>
      <c r="B43" s="32" t="s">
        <v>152</v>
      </c>
      <c r="C43" s="33" t="str">
        <f>C45</f>
        <v>28</v>
      </c>
      <c r="D43" s="33">
        <f>D45</f>
        <v>29.6</v>
      </c>
      <c r="E43" s="33">
        <f>E45</f>
        <v>29.6</v>
      </c>
      <c r="F43" s="54">
        <f t="shared" si="7"/>
        <v>100</v>
      </c>
    </row>
    <row r="44" spans="1:6" s="44" customFormat="1" ht="33" customHeight="1">
      <c r="A44" s="32" t="s">
        <v>157</v>
      </c>
      <c r="B44" s="32" t="s">
        <v>156</v>
      </c>
      <c r="C44" s="33" t="str">
        <f>C45</f>
        <v>28</v>
      </c>
      <c r="D44" s="33">
        <f>D45</f>
        <v>29.6</v>
      </c>
      <c r="E44" s="33">
        <f>E45</f>
        <v>29.6</v>
      </c>
      <c r="F44" s="54">
        <f t="shared" si="7"/>
        <v>100</v>
      </c>
    </row>
    <row r="45" spans="1:6" s="44" customFormat="1" ht="69" customHeight="1">
      <c r="A45" s="32" t="s">
        <v>155</v>
      </c>
      <c r="B45" s="32" t="s">
        <v>153</v>
      </c>
      <c r="C45" s="32" t="s">
        <v>205</v>
      </c>
      <c r="D45" s="33">
        <v>29.6</v>
      </c>
      <c r="E45" s="33">
        <v>29.6</v>
      </c>
      <c r="F45" s="53">
        <f t="shared" si="7"/>
        <v>100</v>
      </c>
    </row>
    <row r="46" spans="1:6" ht="31.5" customHeight="1">
      <c r="A46" s="32" t="s">
        <v>125</v>
      </c>
      <c r="B46" s="32" t="s">
        <v>27</v>
      </c>
      <c r="C46" s="33">
        <f>C49+C47</f>
        <v>630</v>
      </c>
      <c r="D46" s="33">
        <f>D49+D47</f>
        <v>759.7</v>
      </c>
      <c r="E46" s="33">
        <f>E49+E47</f>
        <v>832.1</v>
      </c>
      <c r="F46" s="53">
        <f t="shared" si="7"/>
        <v>109.53007766223509</v>
      </c>
    </row>
    <row r="47" spans="1:6" ht="71.25" customHeight="1">
      <c r="A47" s="55" t="s">
        <v>143</v>
      </c>
      <c r="B47" s="55" t="s">
        <v>141</v>
      </c>
      <c r="C47" s="33">
        <f>C48</f>
        <v>630</v>
      </c>
      <c r="D47" s="33">
        <f>D48</f>
        <v>718</v>
      </c>
      <c r="E47" s="33">
        <f>E48</f>
        <v>790.4</v>
      </c>
      <c r="F47" s="53">
        <f t="shared" si="7"/>
        <v>110.08356545961003</v>
      </c>
    </row>
    <row r="48" spans="1:6" ht="85.5" customHeight="1">
      <c r="A48" s="55" t="s">
        <v>144</v>
      </c>
      <c r="B48" s="55" t="s">
        <v>142</v>
      </c>
      <c r="C48" s="33">
        <v>630</v>
      </c>
      <c r="D48" s="33">
        <v>718</v>
      </c>
      <c r="E48" s="33">
        <v>790.4</v>
      </c>
      <c r="F48" s="53">
        <f t="shared" si="7"/>
        <v>110.08356545961003</v>
      </c>
    </row>
    <row r="49" spans="1:6" ht="61.5" customHeight="1">
      <c r="A49" s="32" t="s">
        <v>126</v>
      </c>
      <c r="B49" s="32" t="s">
        <v>28</v>
      </c>
      <c r="C49" s="33">
        <f t="shared" ref="C49:E49" si="10">C50</f>
        <v>0</v>
      </c>
      <c r="D49" s="33">
        <f t="shared" si="10"/>
        <v>41.7</v>
      </c>
      <c r="E49" s="33">
        <f t="shared" si="10"/>
        <v>41.7</v>
      </c>
      <c r="F49" s="53">
        <f t="shared" si="7"/>
        <v>100</v>
      </c>
    </row>
    <row r="50" spans="1:6" ht="67.5" customHeight="1">
      <c r="A50" s="32" t="s">
        <v>127</v>
      </c>
      <c r="B50" s="32" t="s">
        <v>109</v>
      </c>
      <c r="C50" s="32"/>
      <c r="D50" s="33">
        <v>41.7</v>
      </c>
      <c r="E50" s="33">
        <v>41.7</v>
      </c>
      <c r="F50" s="53">
        <f t="shared" si="7"/>
        <v>100</v>
      </c>
    </row>
    <row r="51" spans="1:6" ht="67.5" customHeight="1">
      <c r="A51" s="30" t="s">
        <v>208</v>
      </c>
      <c r="B51" s="30" t="s">
        <v>209</v>
      </c>
      <c r="C51" s="32"/>
      <c r="D51" s="33">
        <f>D52</f>
        <v>51.4</v>
      </c>
      <c r="E51" s="33">
        <f t="shared" ref="E51:F51" si="11">E52</f>
        <v>51.4</v>
      </c>
      <c r="F51" s="33">
        <f t="shared" si="11"/>
        <v>100</v>
      </c>
    </row>
    <row r="52" spans="1:6" ht="67.5" customHeight="1">
      <c r="A52" s="32" t="s">
        <v>210</v>
      </c>
      <c r="B52" s="32" t="s">
        <v>211</v>
      </c>
      <c r="C52" s="32"/>
      <c r="D52" s="33">
        <v>51.4</v>
      </c>
      <c r="E52" s="33">
        <v>51.4</v>
      </c>
      <c r="F52" s="53">
        <f>E52/D52*100</f>
        <v>100</v>
      </c>
    </row>
    <row r="53" spans="1:6" ht="40.5" customHeight="1">
      <c r="A53" s="30" t="s">
        <v>128</v>
      </c>
      <c r="B53" s="38" t="s">
        <v>87</v>
      </c>
      <c r="C53" s="31">
        <f>C54+C55+C56</f>
        <v>107</v>
      </c>
      <c r="D53" s="31">
        <f t="shared" ref="D53:E53" si="12">D54+D55+D56</f>
        <v>174.1</v>
      </c>
      <c r="E53" s="31">
        <f t="shared" si="12"/>
        <v>179.1</v>
      </c>
      <c r="F53" s="54">
        <f>E53/D53*100</f>
        <v>102.87191269385411</v>
      </c>
    </row>
    <row r="54" spans="1:6" ht="136.5" customHeight="1">
      <c r="A54" s="21" t="s">
        <v>184</v>
      </c>
      <c r="B54" s="21" t="s">
        <v>183</v>
      </c>
      <c r="C54" s="33">
        <v>2</v>
      </c>
      <c r="D54" s="33">
        <v>9</v>
      </c>
      <c r="E54" s="33">
        <v>9</v>
      </c>
      <c r="F54" s="53">
        <f>E54/D54*100</f>
        <v>100</v>
      </c>
    </row>
    <row r="55" spans="1:6" ht="167.25" customHeight="1">
      <c r="A55" s="21" t="s">
        <v>185</v>
      </c>
      <c r="B55" s="21" t="s">
        <v>186</v>
      </c>
      <c r="C55" s="21">
        <v>105</v>
      </c>
      <c r="D55" s="33">
        <v>30</v>
      </c>
      <c r="E55" s="33">
        <v>35</v>
      </c>
      <c r="F55" s="53">
        <f>E55/D55*100</f>
        <v>116.66666666666667</v>
      </c>
    </row>
    <row r="56" spans="1:6" ht="135" customHeight="1">
      <c r="A56" s="21" t="s">
        <v>206</v>
      </c>
      <c r="B56" s="21" t="s">
        <v>207</v>
      </c>
      <c r="C56" s="21"/>
      <c r="D56" s="33">
        <v>135.1</v>
      </c>
      <c r="E56" s="33">
        <v>135.1</v>
      </c>
      <c r="F56" s="53">
        <f>E56/D56*100</f>
        <v>100</v>
      </c>
    </row>
    <row r="57" spans="1:6" ht="42.75" customHeight="1">
      <c r="A57" s="65" t="s">
        <v>129</v>
      </c>
      <c r="B57" s="30" t="s">
        <v>95</v>
      </c>
      <c r="C57" s="31">
        <f>C58+C69</f>
        <v>21335.599999999999</v>
      </c>
      <c r="D57" s="31">
        <f t="shared" ref="D57:E57" si="13">D58+D69</f>
        <v>35658.400000000001</v>
      </c>
      <c r="E57" s="31">
        <f t="shared" si="13"/>
        <v>33234.6</v>
      </c>
      <c r="F57" s="54">
        <f t="shared" ref="F57:F70" si="14">E57/D57*100</f>
        <v>93.202723621923582</v>
      </c>
    </row>
    <row r="58" spans="1:6" ht="83.25" customHeight="1">
      <c r="A58" s="65" t="s">
        <v>130</v>
      </c>
      <c r="B58" s="30" t="s">
        <v>15</v>
      </c>
      <c r="C58" s="31">
        <f>C59+C62+C65</f>
        <v>21335.599999999999</v>
      </c>
      <c r="D58" s="31">
        <f t="shared" ref="D58:F58" si="15">D59+D62+D65</f>
        <v>35657.4</v>
      </c>
      <c r="E58" s="31">
        <f t="shared" si="15"/>
        <v>33233.599999999999</v>
      </c>
      <c r="F58" s="31">
        <f t="shared" si="15"/>
        <v>292.83225985793456</v>
      </c>
    </row>
    <row r="59" spans="1:6" ht="57.75" customHeight="1">
      <c r="A59" s="32" t="s">
        <v>170</v>
      </c>
      <c r="B59" s="32" t="s">
        <v>16</v>
      </c>
      <c r="C59" s="77" t="str">
        <f>C60</f>
        <v>424</v>
      </c>
      <c r="D59" s="77">
        <f t="shared" ref="D59:E59" si="16">D60</f>
        <v>424</v>
      </c>
      <c r="E59" s="77">
        <f t="shared" si="16"/>
        <v>424</v>
      </c>
      <c r="F59" s="53">
        <f t="shared" si="14"/>
        <v>100</v>
      </c>
    </row>
    <row r="60" spans="1:6" ht="31.5">
      <c r="A60" s="32" t="s">
        <v>169</v>
      </c>
      <c r="B60" s="32" t="s">
        <v>17</v>
      </c>
      <c r="C60" s="77" t="str">
        <f t="shared" ref="C60:E60" si="17">C61</f>
        <v>424</v>
      </c>
      <c r="D60" s="33">
        <f t="shared" si="17"/>
        <v>424</v>
      </c>
      <c r="E60" s="33">
        <f t="shared" si="17"/>
        <v>424</v>
      </c>
      <c r="F60" s="53">
        <f t="shared" si="14"/>
        <v>100</v>
      </c>
    </row>
    <row r="61" spans="1:6" ht="47.25">
      <c r="A61" s="32" t="s">
        <v>187</v>
      </c>
      <c r="B61" s="32" t="s">
        <v>29</v>
      </c>
      <c r="C61" s="76" t="s">
        <v>212</v>
      </c>
      <c r="D61" s="33">
        <v>424</v>
      </c>
      <c r="E61" s="33">
        <v>424</v>
      </c>
      <c r="F61" s="53">
        <f t="shared" si="14"/>
        <v>100</v>
      </c>
    </row>
    <row r="62" spans="1:6" ht="63">
      <c r="A62" s="32" t="s">
        <v>172</v>
      </c>
      <c r="B62" s="32" t="s">
        <v>18</v>
      </c>
      <c r="C62" s="77" t="str">
        <f t="shared" ref="C62:E63" si="18">C63</f>
        <v>1368</v>
      </c>
      <c r="D62" s="33">
        <f t="shared" si="18"/>
        <v>1418</v>
      </c>
      <c r="E62" s="33">
        <f t="shared" si="18"/>
        <v>1418</v>
      </c>
      <c r="F62" s="53">
        <f t="shared" si="14"/>
        <v>100</v>
      </c>
    </row>
    <row r="63" spans="1:6" ht="65.25" customHeight="1">
      <c r="A63" s="32" t="s">
        <v>173</v>
      </c>
      <c r="B63" s="32" t="s">
        <v>30</v>
      </c>
      <c r="C63" s="77" t="str">
        <f t="shared" si="18"/>
        <v>1368</v>
      </c>
      <c r="D63" s="33">
        <f t="shared" si="18"/>
        <v>1418</v>
      </c>
      <c r="E63" s="33">
        <f t="shared" si="18"/>
        <v>1418</v>
      </c>
      <c r="F63" s="53">
        <f t="shared" si="14"/>
        <v>100</v>
      </c>
    </row>
    <row r="64" spans="1:6" ht="67.5" customHeight="1">
      <c r="A64" s="32" t="s">
        <v>171</v>
      </c>
      <c r="B64" s="32" t="s">
        <v>31</v>
      </c>
      <c r="C64" s="76" t="s">
        <v>213</v>
      </c>
      <c r="D64" s="33">
        <v>1418</v>
      </c>
      <c r="E64" s="33">
        <v>1418</v>
      </c>
      <c r="F64" s="53">
        <f t="shared" si="14"/>
        <v>100</v>
      </c>
    </row>
    <row r="65" spans="1:8" ht="42" customHeight="1">
      <c r="A65" s="32" t="s">
        <v>174</v>
      </c>
      <c r="B65" s="32" t="s">
        <v>19</v>
      </c>
      <c r="C65" s="77">
        <f>C66+C68</f>
        <v>19543.599999999999</v>
      </c>
      <c r="D65" s="33">
        <f>D66+D68</f>
        <v>33815.4</v>
      </c>
      <c r="E65" s="33">
        <f>E66+E68</f>
        <v>31391.599999999999</v>
      </c>
      <c r="F65" s="53">
        <f t="shared" si="14"/>
        <v>92.832259857934545</v>
      </c>
    </row>
    <row r="66" spans="1:8" ht="137.25" customHeight="1">
      <c r="A66" s="55" t="s">
        <v>175</v>
      </c>
      <c r="B66" s="55" t="s">
        <v>145</v>
      </c>
      <c r="C66" s="77" t="str">
        <f>C67</f>
        <v>242</v>
      </c>
      <c r="D66" s="33">
        <f>D67</f>
        <v>775.6</v>
      </c>
      <c r="E66" s="33">
        <f t="shared" ref="E66" si="19">E67</f>
        <v>398.6</v>
      </c>
      <c r="F66" s="53">
        <f t="shared" si="14"/>
        <v>51.392470345538946</v>
      </c>
    </row>
    <row r="67" spans="1:8" ht="144" customHeight="1">
      <c r="A67" s="55" t="s">
        <v>176</v>
      </c>
      <c r="B67" s="55" t="s">
        <v>146</v>
      </c>
      <c r="C67" s="80" t="s">
        <v>214</v>
      </c>
      <c r="D67" s="33">
        <v>775.6</v>
      </c>
      <c r="E67" s="33">
        <v>398.6</v>
      </c>
      <c r="F67" s="53">
        <f t="shared" si="14"/>
        <v>51.392470345538946</v>
      </c>
      <c r="H67" s="79"/>
    </row>
    <row r="68" spans="1:8" ht="49.5" customHeight="1">
      <c r="A68" s="32" t="s">
        <v>177</v>
      </c>
      <c r="B68" s="32" t="s">
        <v>110</v>
      </c>
      <c r="C68" s="76" t="s">
        <v>215</v>
      </c>
      <c r="D68" s="77">
        <v>33039.800000000003</v>
      </c>
      <c r="E68" s="77">
        <v>30993</v>
      </c>
      <c r="F68" s="53">
        <f t="shared" si="14"/>
        <v>93.805047246048701</v>
      </c>
    </row>
    <row r="69" spans="1:8" s="36" customFormat="1" ht="153.75" customHeight="1">
      <c r="A69" s="56" t="s">
        <v>180</v>
      </c>
      <c r="B69" s="56" t="s">
        <v>178</v>
      </c>
      <c r="C69" s="56">
        <f>C70</f>
        <v>0</v>
      </c>
      <c r="D69" s="56">
        <f>D70</f>
        <v>1</v>
      </c>
      <c r="E69" s="54">
        <f t="shared" ref="E69:F69" si="20">E70</f>
        <v>1</v>
      </c>
      <c r="F69" s="56">
        <f t="shared" si="20"/>
        <v>100</v>
      </c>
    </row>
    <row r="70" spans="1:8" ht="129" customHeight="1">
      <c r="A70" s="21" t="s">
        <v>181</v>
      </c>
      <c r="B70" s="21" t="s">
        <v>179</v>
      </c>
      <c r="C70" s="21"/>
      <c r="D70" s="21">
        <v>1</v>
      </c>
      <c r="E70" s="81">
        <v>1</v>
      </c>
      <c r="F70" s="53">
        <f t="shared" si="14"/>
        <v>100</v>
      </c>
    </row>
    <row r="71" spans="1:8" ht="35.25" customHeight="1">
      <c r="A71" s="66"/>
      <c r="B71" s="30" t="s">
        <v>92</v>
      </c>
      <c r="C71" s="31">
        <f>C8+C57</f>
        <v>57710.8</v>
      </c>
      <c r="D71" s="84">
        <f>D8+D57</f>
        <v>76687.200000000012</v>
      </c>
      <c r="E71" s="84">
        <f>E8+E57</f>
        <v>76024.799999999988</v>
      </c>
      <c r="F71" s="54">
        <f>E71/D71*100</f>
        <v>99.136231339780267</v>
      </c>
    </row>
  </sheetData>
  <mergeCells count="1">
    <mergeCell ref="A4:E4"/>
  </mergeCells>
  <pageMargins left="0.9055118110236221" right="0.19685039370078741" top="0.74803149606299213" bottom="0.55118110236220474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28" sqref="B28"/>
    </sheetView>
  </sheetViews>
  <sheetFormatPr defaultRowHeight="1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15.75">
      <c r="A1" s="22"/>
      <c r="B1" s="22"/>
      <c r="C1" s="86" t="s">
        <v>198</v>
      </c>
      <c r="D1" s="86"/>
      <c r="E1" s="22"/>
      <c r="F1" s="22"/>
    </row>
    <row r="2" spans="1:6" ht="15.75">
      <c r="A2" s="87" t="s">
        <v>85</v>
      </c>
      <c r="B2" s="87"/>
      <c r="C2" s="87"/>
      <c r="D2" s="87"/>
      <c r="E2" s="87"/>
      <c r="F2" s="87"/>
    </row>
    <row r="3" spans="1:6" ht="15.75">
      <c r="A3" s="88" t="s">
        <v>86</v>
      </c>
      <c r="B3" s="88"/>
      <c r="C3" s="88"/>
      <c r="D3" s="88"/>
      <c r="E3" s="23"/>
      <c r="F3" s="23"/>
    </row>
    <row r="4" spans="1:6" ht="15.75">
      <c r="A4" s="88" t="s">
        <v>219</v>
      </c>
      <c r="B4" s="88"/>
      <c r="C4" s="88"/>
      <c r="D4" s="88"/>
      <c r="E4" s="23"/>
      <c r="F4" s="23"/>
    </row>
    <row r="5" spans="1:6" ht="15.75">
      <c r="A5" s="23"/>
      <c r="B5" s="23"/>
      <c r="C5" s="23"/>
      <c r="D5" s="23" t="s">
        <v>91</v>
      </c>
      <c r="E5" s="23"/>
      <c r="F5" s="23"/>
    </row>
    <row r="6" spans="1:6" ht="15.75">
      <c r="A6" s="89" t="s">
        <v>74</v>
      </c>
      <c r="B6" s="91" t="s">
        <v>75</v>
      </c>
      <c r="C6" s="24" t="s">
        <v>76</v>
      </c>
      <c r="D6" s="24" t="s">
        <v>77</v>
      </c>
      <c r="E6" s="23"/>
      <c r="F6" s="23"/>
    </row>
    <row r="7" spans="1:6" ht="15.75">
      <c r="A7" s="90"/>
      <c r="B7" s="91"/>
      <c r="C7" s="25"/>
      <c r="D7" s="26"/>
      <c r="E7" s="23"/>
      <c r="F7" s="23"/>
    </row>
    <row r="8" spans="1:6" ht="52.5" customHeight="1">
      <c r="A8" s="47" t="s">
        <v>78</v>
      </c>
      <c r="B8" s="47" t="s">
        <v>79</v>
      </c>
      <c r="C8" s="39">
        <f>-(C9+C10)</f>
        <v>-13735.499999999985</v>
      </c>
      <c r="D8" s="39">
        <f>-(D9+D10)</f>
        <v>-10972.400000000009</v>
      </c>
      <c r="E8" s="23"/>
      <c r="F8" s="23"/>
    </row>
    <row r="9" spans="1:6" ht="50.25" customHeight="1">
      <c r="A9" s="27" t="s">
        <v>80</v>
      </c>
      <c r="B9" s="27" t="s">
        <v>81</v>
      </c>
      <c r="C9" s="40">
        <f>-'Приложение 1'!D71</f>
        <v>-76687.200000000012</v>
      </c>
      <c r="D9" s="40">
        <f>-'Приложение 1'!E71</f>
        <v>-76024.799999999988</v>
      </c>
      <c r="E9" s="23"/>
      <c r="F9" s="23"/>
    </row>
    <row r="10" spans="1:6" ht="51.75" customHeight="1">
      <c r="A10" s="27" t="s">
        <v>82</v>
      </c>
      <c r="B10" s="27" t="s">
        <v>83</v>
      </c>
      <c r="C10" s="40">
        <f>'Приложение 2'!E35</f>
        <v>90422.7</v>
      </c>
      <c r="D10" s="40">
        <f>'Приложение 2'!F35</f>
        <v>86997.2</v>
      </c>
      <c r="E10" s="23"/>
      <c r="F10" s="23"/>
    </row>
    <row r="11" spans="1:6" ht="52.5" customHeight="1">
      <c r="A11" s="28"/>
      <c r="B11" s="29" t="s">
        <v>84</v>
      </c>
      <c r="C11" s="39">
        <f>-C8</f>
        <v>13735.499999999985</v>
      </c>
      <c r="D11" s="39">
        <f>-D8</f>
        <v>10972.400000000009</v>
      </c>
      <c r="E11" s="23"/>
      <c r="F11" s="23"/>
    </row>
    <row r="12" spans="1:6" ht="15.75">
      <c r="A12" s="20"/>
      <c r="B12" s="20"/>
      <c r="C12" s="20"/>
      <c r="D12" s="20"/>
      <c r="E12" s="20"/>
      <c r="F12" s="20"/>
    </row>
    <row r="13" spans="1:6" ht="15.7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H9" sqref="H9"/>
    </sheetView>
  </sheetViews>
  <sheetFormatPr defaultRowHeight="15"/>
  <cols>
    <col min="1" max="1" width="46.42578125" customWidth="1"/>
    <col min="2" max="2" width="7.28515625" customWidth="1"/>
    <col min="3" max="3" width="5.85546875" customWidth="1"/>
    <col min="4" max="4" width="11.28515625" customWidth="1"/>
    <col min="5" max="5" width="11.7109375" customWidth="1"/>
    <col min="6" max="6" width="9.140625" customWidth="1"/>
    <col min="7" max="7" width="7.28515625" customWidth="1"/>
  </cols>
  <sheetData>
    <row r="1" spans="1:7">
      <c r="F1" s="48" t="s">
        <v>32</v>
      </c>
    </row>
    <row r="2" spans="1:7" ht="21" customHeight="1">
      <c r="A2" s="92" t="s">
        <v>73</v>
      </c>
      <c r="B2" s="92"/>
      <c r="C2" s="92"/>
      <c r="D2" s="92"/>
      <c r="E2" s="92"/>
      <c r="F2" s="92"/>
      <c r="G2" s="92"/>
    </row>
    <row r="3" spans="1:7" ht="19.5" customHeight="1">
      <c r="A3" s="92" t="s">
        <v>217</v>
      </c>
      <c r="B3" s="92"/>
      <c r="C3" s="92"/>
      <c r="D3" s="92"/>
      <c r="E3" s="92"/>
      <c r="F3" s="92"/>
    </row>
    <row r="4" spans="1:7" ht="15.75">
      <c r="A4" s="6"/>
      <c r="B4" s="6"/>
      <c r="C4" s="6"/>
      <c r="D4" s="6"/>
      <c r="E4" s="3"/>
      <c r="F4" s="4" t="s">
        <v>0</v>
      </c>
    </row>
    <row r="5" spans="1:7" ht="70.5" customHeight="1">
      <c r="A5" s="7" t="s">
        <v>33</v>
      </c>
      <c r="B5" s="8" t="s">
        <v>34</v>
      </c>
      <c r="C5" s="8" t="s">
        <v>35</v>
      </c>
      <c r="D5" s="7" t="s">
        <v>159</v>
      </c>
      <c r="E5" s="7" t="s">
        <v>160</v>
      </c>
      <c r="F5" s="7" t="s">
        <v>90</v>
      </c>
      <c r="G5" s="7" t="s">
        <v>168</v>
      </c>
    </row>
    <row r="6" spans="1:7" ht="15.75">
      <c r="A6" s="17">
        <v>1</v>
      </c>
      <c r="B6" s="18" t="s">
        <v>36</v>
      </c>
      <c r="C6" s="17">
        <v>3</v>
      </c>
      <c r="D6" s="18" t="s">
        <v>37</v>
      </c>
      <c r="E6" s="17">
        <v>5</v>
      </c>
      <c r="F6" s="17">
        <v>7</v>
      </c>
      <c r="G6" s="18" t="s">
        <v>182</v>
      </c>
    </row>
    <row r="7" spans="1:7" ht="18" customHeight="1">
      <c r="A7" s="10" t="s">
        <v>38</v>
      </c>
      <c r="B7" s="11" t="s">
        <v>39</v>
      </c>
      <c r="C7" s="11"/>
      <c r="D7" s="12">
        <f>D9+D12+D10+D8+D11</f>
        <v>20760</v>
      </c>
      <c r="E7" s="12">
        <f t="shared" ref="E7:F7" si="0">E9+E12+E10+E8+E11</f>
        <v>24129.5</v>
      </c>
      <c r="F7" s="12">
        <f t="shared" si="0"/>
        <v>23640.799999999999</v>
      </c>
      <c r="G7" s="42">
        <f t="shared" ref="G7:G35" si="1">F7/E7*100</f>
        <v>97.974678298348493</v>
      </c>
    </row>
    <row r="8" spans="1:7" ht="48.75" customHeight="1">
      <c r="A8" s="52" t="s">
        <v>147</v>
      </c>
      <c r="B8" s="9" t="s">
        <v>39</v>
      </c>
      <c r="C8" s="9" t="s">
        <v>40</v>
      </c>
      <c r="D8" s="46">
        <v>2182</v>
      </c>
      <c r="E8" s="14">
        <v>2268.8000000000002</v>
      </c>
      <c r="F8" s="14">
        <v>2268.6999999999998</v>
      </c>
      <c r="G8" s="41">
        <f t="shared" si="1"/>
        <v>99.995592383638908</v>
      </c>
    </row>
    <row r="9" spans="1:7" ht="79.5" customHeight="1">
      <c r="A9" s="13" t="s">
        <v>42</v>
      </c>
      <c r="B9" s="9" t="s">
        <v>39</v>
      </c>
      <c r="C9" s="9" t="s">
        <v>43</v>
      </c>
      <c r="D9" s="46">
        <v>15843</v>
      </c>
      <c r="E9" s="14">
        <v>17921.5</v>
      </c>
      <c r="F9" s="14">
        <v>17863</v>
      </c>
      <c r="G9" s="41">
        <f t="shared" si="1"/>
        <v>99.673576430544315</v>
      </c>
    </row>
    <row r="10" spans="1:7" ht="62.25" customHeight="1">
      <c r="A10" s="35" t="s">
        <v>88</v>
      </c>
      <c r="B10" s="9" t="s">
        <v>39</v>
      </c>
      <c r="C10" s="9" t="s">
        <v>89</v>
      </c>
      <c r="D10" s="46">
        <v>18</v>
      </c>
      <c r="E10" s="14">
        <v>18</v>
      </c>
      <c r="F10" s="14">
        <v>18</v>
      </c>
      <c r="G10" s="41">
        <f t="shared" si="1"/>
        <v>100</v>
      </c>
    </row>
    <row r="11" spans="1:7" ht="25.5" customHeight="1">
      <c r="A11" s="35" t="s">
        <v>166</v>
      </c>
      <c r="B11" s="9" t="s">
        <v>39</v>
      </c>
      <c r="C11" s="9" t="s">
        <v>45</v>
      </c>
      <c r="D11" s="46">
        <v>97</v>
      </c>
      <c r="E11" s="14"/>
      <c r="F11" s="14"/>
      <c r="G11" s="41"/>
    </row>
    <row r="12" spans="1:7" ht="21.75" customHeight="1">
      <c r="A12" s="13" t="s">
        <v>46</v>
      </c>
      <c r="B12" s="9" t="s">
        <v>39</v>
      </c>
      <c r="C12" s="9" t="s">
        <v>47</v>
      </c>
      <c r="D12" s="46">
        <v>2620</v>
      </c>
      <c r="E12" s="14">
        <v>3921.2</v>
      </c>
      <c r="F12" s="14">
        <v>3491.1</v>
      </c>
      <c r="G12" s="41">
        <f t="shared" si="1"/>
        <v>89.031418953381632</v>
      </c>
    </row>
    <row r="13" spans="1:7" ht="17.25" customHeight="1">
      <c r="A13" s="15" t="s">
        <v>71</v>
      </c>
      <c r="B13" s="11" t="s">
        <v>40</v>
      </c>
      <c r="C13" s="11"/>
      <c r="D13" s="45">
        <f>D14</f>
        <v>1883</v>
      </c>
      <c r="E13" s="12">
        <f t="shared" ref="E13:F13" si="2">E14</f>
        <v>2033</v>
      </c>
      <c r="F13" s="12">
        <f t="shared" si="2"/>
        <v>2029.8</v>
      </c>
      <c r="G13" s="42">
        <f t="shared" si="1"/>
        <v>99.842597147073292</v>
      </c>
    </row>
    <row r="14" spans="1:7" ht="20.25" customHeight="1">
      <c r="A14" s="5" t="s">
        <v>70</v>
      </c>
      <c r="B14" s="9" t="s">
        <v>40</v>
      </c>
      <c r="C14" s="9" t="s">
        <v>41</v>
      </c>
      <c r="D14" s="46">
        <v>1883</v>
      </c>
      <c r="E14" s="14">
        <v>2033</v>
      </c>
      <c r="F14" s="14">
        <v>2029.8</v>
      </c>
      <c r="G14" s="42">
        <f t="shared" si="1"/>
        <v>99.842597147073292</v>
      </c>
    </row>
    <row r="15" spans="1:7" ht="51" customHeight="1">
      <c r="A15" s="10" t="s">
        <v>48</v>
      </c>
      <c r="B15" s="11" t="s">
        <v>41</v>
      </c>
      <c r="C15" s="11"/>
      <c r="D15" s="45">
        <f>D17+D16</f>
        <v>2823</v>
      </c>
      <c r="E15" s="45">
        <f t="shared" ref="E15:F15" si="3">E17+E16</f>
        <v>1382.8</v>
      </c>
      <c r="F15" s="45">
        <f t="shared" si="3"/>
        <v>1380.6</v>
      </c>
      <c r="G15" s="42">
        <f t="shared" si="1"/>
        <v>99.840902516632909</v>
      </c>
    </row>
    <row r="16" spans="1:7" s="60" customFormat="1" ht="63.75" customHeight="1">
      <c r="A16" s="21" t="s">
        <v>190</v>
      </c>
      <c r="B16" s="8" t="s">
        <v>41</v>
      </c>
      <c r="C16" s="8" t="s">
        <v>54</v>
      </c>
      <c r="D16" s="58">
        <v>2302</v>
      </c>
      <c r="E16" s="59">
        <v>861.8</v>
      </c>
      <c r="F16" s="59">
        <v>859.6</v>
      </c>
      <c r="G16" s="53">
        <f t="shared" si="1"/>
        <v>99.744720352750065</v>
      </c>
    </row>
    <row r="17" spans="1:7" ht="50.25" customHeight="1">
      <c r="A17" s="13" t="s">
        <v>50</v>
      </c>
      <c r="B17" s="9" t="s">
        <v>41</v>
      </c>
      <c r="C17" s="9" t="s">
        <v>51</v>
      </c>
      <c r="D17" s="46">
        <v>521</v>
      </c>
      <c r="E17" s="14">
        <v>521</v>
      </c>
      <c r="F17" s="14">
        <v>521</v>
      </c>
      <c r="G17" s="41">
        <f t="shared" si="1"/>
        <v>100</v>
      </c>
    </row>
    <row r="18" spans="1:7" ht="20.25" customHeight="1">
      <c r="A18" s="10" t="s">
        <v>52</v>
      </c>
      <c r="B18" s="11" t="s">
        <v>43</v>
      </c>
      <c r="C18" s="11"/>
      <c r="D18" s="45">
        <f>D20+D21+D19</f>
        <v>5410</v>
      </c>
      <c r="E18" s="12">
        <f>E20+E21+E19</f>
        <v>19544.2</v>
      </c>
      <c r="F18" s="12">
        <f>F20+F21+F19</f>
        <v>19251.5</v>
      </c>
      <c r="G18" s="42">
        <f t="shared" si="1"/>
        <v>98.502368989265349</v>
      </c>
    </row>
    <row r="19" spans="1:7" ht="21.75" customHeight="1">
      <c r="A19" s="13" t="s">
        <v>158</v>
      </c>
      <c r="B19" s="9" t="s">
        <v>43</v>
      </c>
      <c r="C19" s="9" t="s">
        <v>39</v>
      </c>
      <c r="D19" s="46">
        <v>550</v>
      </c>
      <c r="E19" s="14">
        <v>3237.8</v>
      </c>
      <c r="F19" s="14">
        <v>3236.9</v>
      </c>
      <c r="G19" s="41">
        <f t="shared" si="1"/>
        <v>99.972203347952316</v>
      </c>
    </row>
    <row r="20" spans="1:7" ht="21.75" customHeight="1">
      <c r="A20" s="7" t="s">
        <v>72</v>
      </c>
      <c r="B20" s="9" t="s">
        <v>43</v>
      </c>
      <c r="C20" s="9" t="s">
        <v>49</v>
      </c>
      <c r="D20" s="46">
        <v>4860</v>
      </c>
      <c r="E20" s="14">
        <v>16079.7</v>
      </c>
      <c r="F20" s="14">
        <v>15875.5</v>
      </c>
      <c r="G20" s="41">
        <f t="shared" si="1"/>
        <v>98.730075809872076</v>
      </c>
    </row>
    <row r="21" spans="1:7" ht="31.5">
      <c r="A21" s="13" t="s">
        <v>55</v>
      </c>
      <c r="B21" s="9" t="s">
        <v>43</v>
      </c>
      <c r="C21" s="9" t="s">
        <v>56</v>
      </c>
      <c r="D21" s="46"/>
      <c r="E21" s="14">
        <v>226.7</v>
      </c>
      <c r="F21" s="14">
        <v>139.1</v>
      </c>
      <c r="G21" s="41">
        <f t="shared" si="1"/>
        <v>61.358623731804151</v>
      </c>
    </row>
    <row r="22" spans="1:7" ht="30.75" customHeight="1">
      <c r="A22" s="10" t="s">
        <v>57</v>
      </c>
      <c r="B22" s="11" t="s">
        <v>58</v>
      </c>
      <c r="C22" s="11"/>
      <c r="D22" s="45">
        <f>D23+D25+D24</f>
        <v>19425</v>
      </c>
      <c r="E22" s="45">
        <f t="shared" ref="E22:F22" si="4">E23+E25+E24</f>
        <v>32347.3</v>
      </c>
      <c r="F22" s="45">
        <f t="shared" si="4"/>
        <v>29708.600000000002</v>
      </c>
      <c r="G22" s="42">
        <f t="shared" si="1"/>
        <v>91.842595827163336</v>
      </c>
    </row>
    <row r="23" spans="1:7" ht="15.75">
      <c r="A23" s="7" t="s">
        <v>59</v>
      </c>
      <c r="B23" s="9" t="s">
        <v>58</v>
      </c>
      <c r="C23" s="9" t="s">
        <v>39</v>
      </c>
      <c r="D23" s="46">
        <v>527</v>
      </c>
      <c r="E23" s="14">
        <v>391</v>
      </c>
      <c r="F23" s="14">
        <v>390.7</v>
      </c>
      <c r="G23" s="41">
        <f t="shared" si="1"/>
        <v>99.923273657289002</v>
      </c>
    </row>
    <row r="24" spans="1:7" ht="15.75">
      <c r="A24" s="7" t="s">
        <v>218</v>
      </c>
      <c r="B24" s="9" t="s">
        <v>58</v>
      </c>
      <c r="C24" s="9" t="s">
        <v>40</v>
      </c>
      <c r="D24" s="46"/>
      <c r="E24" s="14">
        <v>300</v>
      </c>
      <c r="F24" s="14"/>
      <c r="G24" s="41"/>
    </row>
    <row r="25" spans="1:7" ht="15.75">
      <c r="A25" s="13" t="s">
        <v>60</v>
      </c>
      <c r="B25" s="9" t="s">
        <v>58</v>
      </c>
      <c r="C25" s="9" t="s">
        <v>41</v>
      </c>
      <c r="D25" s="69">
        <v>18898</v>
      </c>
      <c r="E25" s="14">
        <v>31656.3</v>
      </c>
      <c r="F25" s="14">
        <v>29317.9</v>
      </c>
      <c r="G25" s="41">
        <f t="shared" si="1"/>
        <v>92.613160729459864</v>
      </c>
    </row>
    <row r="26" spans="1:7" ht="15.75">
      <c r="A26" s="10" t="s">
        <v>61</v>
      </c>
      <c r="B26" s="11" t="s">
        <v>44</v>
      </c>
      <c r="C26" s="11"/>
      <c r="D26" s="45">
        <f>D27</f>
        <v>164</v>
      </c>
      <c r="E26" s="45">
        <f>E27</f>
        <v>164</v>
      </c>
      <c r="F26" s="12">
        <f t="shared" ref="F26" si="5">F27</f>
        <v>164</v>
      </c>
      <c r="G26" s="42">
        <f t="shared" si="1"/>
        <v>100</v>
      </c>
    </row>
    <row r="27" spans="1:7" ht="18.75" customHeight="1">
      <c r="A27" s="7" t="s">
        <v>62</v>
      </c>
      <c r="B27" s="9" t="s">
        <v>44</v>
      </c>
      <c r="C27" s="9" t="s">
        <v>44</v>
      </c>
      <c r="D27" s="46">
        <v>164</v>
      </c>
      <c r="E27" s="14">
        <v>164</v>
      </c>
      <c r="F27" s="14">
        <v>164</v>
      </c>
      <c r="G27" s="41">
        <f t="shared" si="1"/>
        <v>100</v>
      </c>
    </row>
    <row r="28" spans="1:7" ht="18.75" customHeight="1">
      <c r="A28" s="10" t="s">
        <v>63</v>
      </c>
      <c r="B28" s="11" t="s">
        <v>53</v>
      </c>
      <c r="C28" s="11"/>
      <c r="D28" s="45">
        <f>D29</f>
        <v>2140</v>
      </c>
      <c r="E28" s="12">
        <f t="shared" ref="E28:F28" si="6">E29</f>
        <v>2140</v>
      </c>
      <c r="F28" s="12">
        <f t="shared" si="6"/>
        <v>2140</v>
      </c>
      <c r="G28" s="42">
        <f t="shared" si="1"/>
        <v>100</v>
      </c>
    </row>
    <row r="29" spans="1:7" ht="15.75">
      <c r="A29" s="7" t="s">
        <v>64</v>
      </c>
      <c r="B29" s="9" t="s">
        <v>53</v>
      </c>
      <c r="C29" s="9" t="s">
        <v>39</v>
      </c>
      <c r="D29" s="46">
        <v>2140</v>
      </c>
      <c r="E29" s="14">
        <v>2140</v>
      </c>
      <c r="F29" s="14">
        <v>2140</v>
      </c>
      <c r="G29" s="41">
        <f t="shared" si="1"/>
        <v>100</v>
      </c>
    </row>
    <row r="30" spans="1:7" ht="19.5" customHeight="1">
      <c r="A30" s="10" t="s">
        <v>65</v>
      </c>
      <c r="B30" s="11" t="s">
        <v>54</v>
      </c>
      <c r="C30" s="11"/>
      <c r="D30" s="45">
        <f>D31</f>
        <v>302</v>
      </c>
      <c r="E30" s="45">
        <f>E31+E32</f>
        <v>553.9</v>
      </c>
      <c r="F30" s="45">
        <f t="shared" ref="F30" si="7">F31+F32</f>
        <v>553.9</v>
      </c>
      <c r="G30" s="41">
        <f t="shared" si="1"/>
        <v>100</v>
      </c>
    </row>
    <row r="31" spans="1:7" ht="15.75">
      <c r="A31" s="13" t="s">
        <v>66</v>
      </c>
      <c r="B31" s="9" t="s">
        <v>54</v>
      </c>
      <c r="C31" s="9" t="s">
        <v>39</v>
      </c>
      <c r="D31" s="46">
        <v>302</v>
      </c>
      <c r="E31" s="14">
        <v>282.7</v>
      </c>
      <c r="F31" s="14">
        <v>282.7</v>
      </c>
      <c r="G31" s="41">
        <f t="shared" si="1"/>
        <v>100</v>
      </c>
    </row>
    <row r="32" spans="1:7" ht="17.25" customHeight="1">
      <c r="A32" s="21" t="s">
        <v>167</v>
      </c>
      <c r="B32" s="9" t="s">
        <v>54</v>
      </c>
      <c r="C32" s="9" t="s">
        <v>41</v>
      </c>
      <c r="D32" s="46"/>
      <c r="E32" s="14">
        <v>271.2</v>
      </c>
      <c r="F32" s="14">
        <v>271.2</v>
      </c>
      <c r="G32" s="41">
        <f t="shared" si="1"/>
        <v>100</v>
      </c>
    </row>
    <row r="33" spans="1:7" ht="20.25" customHeight="1">
      <c r="A33" s="16" t="s">
        <v>67</v>
      </c>
      <c r="B33" s="11" t="s">
        <v>45</v>
      </c>
      <c r="C33" s="11"/>
      <c r="D33" s="45">
        <f>D34</f>
        <v>8128</v>
      </c>
      <c r="E33" s="12">
        <f t="shared" ref="E33:F33" si="8">E34</f>
        <v>8128</v>
      </c>
      <c r="F33" s="12">
        <f t="shared" si="8"/>
        <v>8128</v>
      </c>
      <c r="G33" s="42">
        <f t="shared" si="1"/>
        <v>100</v>
      </c>
    </row>
    <row r="34" spans="1:7" ht="15.75">
      <c r="A34" s="7" t="s">
        <v>68</v>
      </c>
      <c r="B34" s="9" t="s">
        <v>45</v>
      </c>
      <c r="C34" s="9" t="s">
        <v>40</v>
      </c>
      <c r="D34" s="46">
        <v>8128</v>
      </c>
      <c r="E34" s="14">
        <v>8128</v>
      </c>
      <c r="F34" s="14">
        <v>8128</v>
      </c>
      <c r="G34" s="41">
        <f t="shared" si="1"/>
        <v>100</v>
      </c>
    </row>
    <row r="35" spans="1:7" ht="15.75">
      <c r="A35" s="16" t="s">
        <v>69</v>
      </c>
      <c r="B35" s="11"/>
      <c r="C35" s="11"/>
      <c r="D35" s="45">
        <f>D7+D13+D15+D18+D22+D26+D28+D30+D33</f>
        <v>61035</v>
      </c>
      <c r="E35" s="45">
        <f>E7+E13+E15+E18+E22+E26+E28+E30+E33</f>
        <v>90422.7</v>
      </c>
      <c r="F35" s="45">
        <f>F7+F13+F15+F18+F22+F26+F28+F30+F33</f>
        <v>86997.2</v>
      </c>
      <c r="G35" s="42">
        <f t="shared" si="1"/>
        <v>96.211681358773845</v>
      </c>
    </row>
    <row r="38" spans="1:7">
      <c r="D38" s="19"/>
      <c r="E38" s="19"/>
      <c r="F38" s="19"/>
    </row>
  </sheetData>
  <mergeCells count="2">
    <mergeCell ref="A2:G2"/>
    <mergeCell ref="A3:F3"/>
  </mergeCells>
  <pageMargins left="1.1023622047244095" right="0.11811023622047245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3</vt:lpstr>
      <vt:lpstr>Приложение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2023-01-25T04:47:40Z</cp:lastPrinted>
  <dcterms:created xsi:type="dcterms:W3CDTF">2013-03-26T03:35:17Z</dcterms:created>
  <dcterms:modified xsi:type="dcterms:W3CDTF">2023-02-13T11:58:18Z</dcterms:modified>
</cp:coreProperties>
</file>