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80" yWindow="315" windowWidth="17595" windowHeight="11580" activeTab="2"/>
  </bookViews>
  <sheets>
    <sheet name="Приложение 1" sheetId="1" r:id="rId1"/>
    <sheet name="приложение3" sheetId="5" r:id="rId2"/>
    <sheet name="Приложение 2" sheetId="3" r:id="rId3"/>
  </sheets>
  <calcPr calcId="144525"/>
</workbook>
</file>

<file path=xl/calcChain.xml><?xml version="1.0" encoding="utf-8"?>
<calcChain xmlns="http://schemas.openxmlformats.org/spreadsheetml/2006/main">
  <c r="F31" i="3" l="1"/>
  <c r="E7" i="3" l="1"/>
  <c r="D60" i="1" l="1"/>
  <c r="E65" i="1" l="1"/>
  <c r="D29" i="3" l="1"/>
  <c r="E29" i="3"/>
  <c r="D22" i="1"/>
  <c r="C22" i="1"/>
  <c r="D49" i="1"/>
  <c r="C49" i="1"/>
  <c r="C24" i="1"/>
  <c r="E14" i="1"/>
  <c r="D10" i="1"/>
  <c r="C10" i="1"/>
  <c r="E10" i="1" l="1"/>
  <c r="D7" i="3" l="1"/>
  <c r="D22" i="3"/>
  <c r="E22" i="3"/>
  <c r="F14" i="3"/>
  <c r="D15" i="3"/>
  <c r="E15" i="3"/>
  <c r="F11" i="3"/>
  <c r="E39" i="1"/>
  <c r="D37" i="1"/>
  <c r="C37" i="1"/>
  <c r="F9" i="3" l="1"/>
  <c r="F10" i="3"/>
  <c r="F12" i="3"/>
  <c r="F16" i="3"/>
  <c r="F17" i="3"/>
  <c r="F19" i="3"/>
  <c r="F20" i="3"/>
  <c r="F21" i="3"/>
  <c r="F23" i="3"/>
  <c r="F24" i="3"/>
  <c r="F26" i="3"/>
  <c r="F28" i="3"/>
  <c r="F30" i="3"/>
  <c r="F33" i="3"/>
  <c r="D25" i="3" l="1"/>
  <c r="F7" i="3" l="1"/>
  <c r="E50" i="1"/>
  <c r="E51" i="1"/>
  <c r="E49" i="1" l="1"/>
  <c r="D31" i="1"/>
  <c r="D16" i="1"/>
  <c r="E28" i="1" l="1"/>
  <c r="C47" i="1" l="1"/>
  <c r="D47" i="1"/>
  <c r="D64" i="1" l="1"/>
  <c r="C64" i="1"/>
  <c r="E64" i="1" l="1"/>
  <c r="C31" i="1"/>
  <c r="D15" i="1" l="1"/>
  <c r="E11" i="1" l="1"/>
  <c r="E12" i="1"/>
  <c r="E13" i="1"/>
  <c r="E17" i="1"/>
  <c r="E20" i="1"/>
  <c r="E23" i="1"/>
  <c r="E25" i="1"/>
  <c r="E32" i="1"/>
  <c r="E34" i="1"/>
  <c r="E38" i="1"/>
  <c r="E43" i="1"/>
  <c r="E46" i="1"/>
  <c r="E56" i="1"/>
  <c r="E59" i="1"/>
  <c r="E61" i="1"/>
  <c r="E62" i="1"/>
  <c r="E63" i="1"/>
  <c r="F29" i="3" l="1"/>
  <c r="F8" i="3"/>
  <c r="C16" i="1" l="1"/>
  <c r="E16" i="1" s="1"/>
  <c r="C19" i="1"/>
  <c r="D19" i="1"/>
  <c r="E22" i="1" l="1"/>
  <c r="E19" i="1"/>
  <c r="C15" i="1"/>
  <c r="E15" i="1" s="1"/>
  <c r="E18" i="3"/>
  <c r="D18" i="3"/>
  <c r="C60" i="1"/>
  <c r="D42" i="1"/>
  <c r="C42" i="1"/>
  <c r="D41" i="1"/>
  <c r="C41" i="1"/>
  <c r="D35" i="1"/>
  <c r="C35" i="1"/>
  <c r="D27" i="1"/>
  <c r="C27" i="1"/>
  <c r="C26" i="1" s="1"/>
  <c r="F18" i="3" l="1"/>
  <c r="E27" i="1"/>
  <c r="E41" i="1"/>
  <c r="E60" i="1"/>
  <c r="E42" i="1"/>
  <c r="D26" i="1"/>
  <c r="E26" i="1" s="1"/>
  <c r="D45" i="1"/>
  <c r="C45" i="1"/>
  <c r="E37" i="1" l="1"/>
  <c r="E45" i="1"/>
  <c r="D33" i="1" l="1"/>
  <c r="C33" i="1"/>
  <c r="E33" i="1" l="1"/>
  <c r="E31" i="1"/>
  <c r="D30" i="1"/>
  <c r="C30" i="1"/>
  <c r="C29" i="1" s="1"/>
  <c r="D58" i="1"/>
  <c r="C58" i="1"/>
  <c r="C57" i="1" s="1"/>
  <c r="D55" i="1"/>
  <c r="C55" i="1"/>
  <c r="C54" i="1" s="1"/>
  <c r="C53" i="1" s="1"/>
  <c r="C52" i="1" s="1"/>
  <c r="E30" i="1" l="1"/>
  <c r="E55" i="1"/>
  <c r="E58" i="1"/>
  <c r="D57" i="1"/>
  <c r="D54" i="1"/>
  <c r="D53" i="1" s="1"/>
  <c r="D29" i="1"/>
  <c r="D13" i="3"/>
  <c r="E13" i="3"/>
  <c r="E53" i="1" l="1"/>
  <c r="D52" i="1"/>
  <c r="E57" i="1"/>
  <c r="F13" i="3"/>
  <c r="E29" i="1"/>
  <c r="E54" i="1"/>
  <c r="D44" i="1"/>
  <c r="C44" i="1"/>
  <c r="C40" i="1" s="1"/>
  <c r="D24" i="1"/>
  <c r="E24" i="1" l="1"/>
  <c r="E44" i="1"/>
  <c r="D40" i="1"/>
  <c r="E40" i="1" l="1"/>
  <c r="E52" i="1"/>
  <c r="D32" i="3"/>
  <c r="E32" i="3"/>
  <c r="D27" i="3"/>
  <c r="E27" i="3"/>
  <c r="E25" i="3"/>
  <c r="D9" i="1"/>
  <c r="C9" i="1"/>
  <c r="D21" i="1"/>
  <c r="C21" i="1"/>
  <c r="F22" i="3" l="1"/>
  <c r="F27" i="3"/>
  <c r="F15" i="3"/>
  <c r="D34" i="3"/>
  <c r="C10" i="5" s="1"/>
  <c r="F25" i="3"/>
  <c r="F32" i="3"/>
  <c r="E34" i="3"/>
  <c r="E21" i="1"/>
  <c r="E9" i="1"/>
  <c r="C18" i="1"/>
  <c r="C8" i="1" s="1"/>
  <c r="D18" i="1"/>
  <c r="F34" i="3" l="1"/>
  <c r="D8" i="1"/>
  <c r="D10" i="5"/>
  <c r="E18" i="1"/>
  <c r="C66" i="1"/>
  <c r="E8" i="1" l="1"/>
  <c r="D66" i="1"/>
  <c r="D9" i="5" s="1"/>
  <c r="D8" i="5" s="1"/>
  <c r="D11" i="5" s="1"/>
  <c r="C9" i="5"/>
  <c r="C8" i="5" s="1"/>
  <c r="C11" i="5" s="1"/>
  <c r="E66" i="1" l="1"/>
</calcChain>
</file>

<file path=xl/sharedStrings.xml><?xml version="1.0" encoding="utf-8"?>
<sst xmlns="http://schemas.openxmlformats.org/spreadsheetml/2006/main" count="229" uniqueCount="195">
  <si>
    <t>(тыс. руб.)</t>
  </si>
  <si>
    <t>Код БК</t>
  </si>
  <si>
    <t>Наименование доходного источника</t>
  </si>
  <si>
    <t>Кассовое исполнение</t>
  </si>
  <si>
    <t>НАЛОГОВЫЕ И НЕНАЛОГОВЫЕ ДОХОДЫ</t>
  </si>
  <si>
    <t>НАЛОГИ НА ПРИБЫЛЬ, ДОХОДЫ</t>
  </si>
  <si>
    <t>000 10102000010000 110</t>
  </si>
  <si>
    <t>Налог на доходы физических лиц</t>
  </si>
  <si>
    <t>182 10102010010000 110</t>
  </si>
  <si>
    <t>000 10600000000000 000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</si>
  <si>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</si>
  <si>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</si>
  <si>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</si>
  <si>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</si>
  <si>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</si>
  <si>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</si>
  <si>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</si>
  <si>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</si>
  <si>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</si>
  <si>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</si>
  <si>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Уточненный план</t>
  </si>
  <si>
    <t>Приложение 1</t>
  </si>
  <si>
    <t>к решению Боровской</t>
  </si>
  <si>
    <t>поселковой Думы</t>
  </si>
  <si>
    <t>Доходы бюджета муниципального образования поселок Боровский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</si>
  <si>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</si>
  <si>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</si>
  <si>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компенсации затрат государства</t>
  </si>
  <si>
    <t>Прочие доходы от компенсации затрат государства</t>
  </si>
  <si>
    <t>Дотации бюджетам поселений на выравнивание бюджетной обеспеченности</t>
  </si>
  <si>
    <t xml:space="preserve">Субвенции бюджетам на осуществление первичного воинского учета на территориях, где отсутствуют военные комиссариаты  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</si>
  <si>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</si>
  <si>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Приложение 2</t>
  </si>
  <si>
    <t>Наименование</t>
  </si>
  <si>
    <t>Раз-дел</t>
  </si>
  <si>
    <t>Под-раз-дел</t>
  </si>
  <si>
    <t>2</t>
  </si>
  <si>
    <t>ОБЩЕГОСУДАРСТВЕННЫЕ ВОПРОСЫ</t>
  </si>
  <si>
    <t>01</t>
  </si>
  <si>
    <t>02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</si>
  <si>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</si>
  <si>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</si>
  <si>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</si>
  <si>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07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</si>
  <si>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</si>
  <si>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</si>
  <si>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</si>
  <si>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</si>
  <si>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</si>
  <si>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</si>
  <si>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</si>
  <si>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</si>
  <si>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08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</si>
  <si>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</si>
  <si>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</si>
  <si>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</si>
  <si>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</si>
  <si>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</si>
  <si>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</si>
  <si>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Благоустройство</t>
  </si>
  <si>
    <t>ОБРАЗОВАНИЕ</t>
  </si>
  <si>
    <t>Молодежная политика и оздоровление детей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</si>
  <si>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</si>
  <si>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</si>
  <si>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</si>
  <si>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</si>
  <si>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</si>
  <si>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</si>
  <si>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Итого</t>
  </si>
  <si>
    <t>Мобилизационная и вневойсковая подготовка</t>
  </si>
  <si>
    <t>НАЦИОНАЛЬНАЯ ОБОРОНА</t>
  </si>
  <si>
    <t>Дорожное хозяйство (дорожные фонды)</t>
  </si>
  <si>
    <t>Расходы бюджета муниципального образования поселок Боровский по</t>
  </si>
  <si>
    <t>Код бюджетной классификации</t>
  </si>
  <si>
    <t xml:space="preserve">Наименование кода </t>
  </si>
  <si>
    <t>План</t>
  </si>
  <si>
    <t>Исполнено</t>
  </si>
  <si>
    <t>066 01 05 00 00 10 0000 000</t>
  </si>
  <si>
    <t>Изменение остатков средств на счетах по учету средств бюджета</t>
  </si>
  <si>
    <t>066 01 05 02 01 10 0000 510</t>
  </si>
  <si>
    <t>Увеличение прочих остатков денежных  средств бюджетов</t>
  </si>
  <si>
    <t>066 01 05 02 01 10 0000 610</t>
  </si>
  <si>
    <t>Уменьшение прочих  остатков денежных средств бюджетов</t>
  </si>
  <si>
    <t>ВСЕГО источников внутреннего финансирования</t>
  </si>
  <si>
    <t>Исполнение бюджета</t>
  </si>
  <si>
    <t>по источникам финансирования дефицита бюджета</t>
  </si>
  <si>
    <t>ШТРАФЫ, САНКЦИИ, ВОЗМЕЩЕНИЕ УЩЕРБА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</si>
  <si>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</si>
  <si>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</si>
  <si>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Исполнено </t>
  </si>
  <si>
    <t>(тыс.руб.)</t>
  </si>
  <si>
    <t>ДОХОДЫ БЮДЖЕТА  - ВСЕГО</t>
  </si>
  <si>
    <t xml:space="preserve"> Доходы, получаемые в виде
 арендной платы за земли после
 разграничения государственной
 собственности на землю, а также
 средства от продажи права на
 заключение договоров аренды
 указанных земельных участков (заисключением земельных участков
 бюджетных и автономных
 учреждений)
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</si>
  <si>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</si>
  <si>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БЕЗВОЗМЕЗДНЫЕ ПОСТУПЛЕНИЯ </t>
  </si>
  <si>
    <t xml:space="preserve">  Доходы, получаемые в виде
 арендной платы, а также средства
 от продажи права на заключение
 договоров аренды за земли,
 находящиеся в собственности
 сельских поселений (за
 исключением земельных участков
 муниципальных бюджетных и
 автономных учреждений)
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</si>
  <si>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</si>
  <si>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</si>
  <si>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</si>
  <si>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</si>
  <si>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000 1 06 06030 00 0000 110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</si>
  <si>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</si>
  <si>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</si>
  <si>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</si>
  <si>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</si>
  <si>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</si>
  <si>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</si>
  <si>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Доходы от сдачи в аренду имущества, составляющего казну сельских поселений (за исключением земельных участков)</t>
  </si>
  <si>
    <t>Прочие доходы от компенсации затрат бюджетов сельских поселений</t>
  </si>
  <si>
    <t>Прочие межбюджетные трансферты, передаваемые бюджетам  сельских поселений</t>
  </si>
  <si>
    <t>000 1 00 00000 00 0000 000</t>
  </si>
  <si>
    <t>000 1 01 00000 00 0000 000</t>
  </si>
  <si>
    <t>182 1 01 02020 01 0000 110</t>
  </si>
  <si>
    <t>182 1 01 02030 01 0000 110</t>
  </si>
  <si>
    <t>000 1 06 01000 00 0000 110</t>
  </si>
  <si>
    <t>182 1 06 01030 10 0000 110</t>
  </si>
  <si>
    <t>000 1 06 06000 00 0000 110</t>
  </si>
  <si>
    <t>000 1 11 05000 00 0000 120</t>
  </si>
  <si>
    <t>000 1 11 00000 00 0000 000</t>
  </si>
  <si>
    <t>000 1 11 05020 00 0000 120</t>
  </si>
  <si>
    <t>066 1 11 05025 10 0000 120</t>
  </si>
  <si>
    <t>066 1 11 05070 00 0000 120</t>
  </si>
  <si>
    <t>066 1 11 05075 10 0000 120</t>
  </si>
  <si>
    <t>000 1 13 00000 00 0000 000</t>
  </si>
  <si>
    <t>000 1 13 02000 00 0000 130</t>
  </si>
  <si>
    <t>000 1 13 02900 00 0000 130</t>
  </si>
  <si>
    <t>066  1 13 02995 10 0000 130</t>
  </si>
  <si>
    <t>000 1 16 00000 00 0000 000</t>
  </si>
  <si>
    <t>000 2 00 00000 00 0000 000</t>
  </si>
  <si>
    <t>000 2 02 00000 00 0000 000</t>
  </si>
  <si>
    <t>ГОСУДАРСТВЕННАЯ ПОШЛИНА</t>
  </si>
  <si>
    <t>000 1 0800000000000 000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</si>
  <si>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</si>
  <si>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</si>
  <si>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000 1 08 07000 01 0000 110</t>
  </si>
  <si>
    <t>000 1 08 07175 01 0000 110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</si>
  <si>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</si>
  <si>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</si>
  <si>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</si>
  <si>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066 1 11 09045 10 0000 120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</si>
  <si>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</si>
  <si>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</si>
  <si>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000 1 13 02060 10 0000 130</t>
  </si>
  <si>
    <t>066 1 13 02065 10 0000 130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</si>
  <si>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</si>
  <si>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</si>
  <si>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Функционирование высшего должностного лица субъекта Российской Федерации и муниципального образования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</si>
  <si>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</si>
  <si>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</si>
  <si>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066 1 11 05300 00 0000 120</t>
  </si>
  <si>
    <t>066 1 11 05320 00 0000 120</t>
  </si>
  <si>
    <t>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</si>
  <si>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</si>
  <si>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066 1 13 01000 00 0000 130</t>
  </si>
  <si>
    <t>066 1 13 01995 10 0000 130</t>
  </si>
  <si>
    <t>Прочие доходы от оказания платных услуг (работ)</t>
  </si>
  <si>
    <t>066 1 13 01990 00 0000 130</t>
  </si>
  <si>
    <t>Общеэкономические вопросы</t>
  </si>
  <si>
    <t xml:space="preserve">Уточненный план </t>
  </si>
  <si>
    <t>НАЛОГИ НА СОВОКУПНЫЙ ДОХОД</t>
  </si>
  <si>
    <t>Единый сельскохозяйственный налог</t>
  </si>
  <si>
    <t xml:space="preserve">000 1 05 00000 00 0000 000
</t>
  </si>
  <si>
    <t xml:space="preserve">182 1 05 03000 01 0000 110
</t>
  </si>
  <si>
    <t xml:space="preserve">182 1 05 03010 01 0000 110
</t>
  </si>
  <si>
    <t>Резервные фонды</t>
  </si>
  <si>
    <t>Приложение 3</t>
  </si>
  <si>
    <t>Социальное обеспечение населения</t>
  </si>
  <si>
    <t>% исполнения год</t>
  </si>
  <si>
    <t>000 2 0201001 00 0000 150</t>
  </si>
  <si>
    <t>000 2 02 01000 00 0000 150</t>
  </si>
  <si>
    <t xml:space="preserve">066 2 02 35118 10 0000 150 </t>
  </si>
  <si>
    <t>000 2 02 03000 00 0000 150</t>
  </si>
  <si>
    <t>000 2 02 03010 00 0000 150</t>
  </si>
  <si>
    <t>000 2 02 04000 00 0000 150</t>
  </si>
  <si>
    <t>000 2 02 04014 00 0000.150</t>
  </si>
  <si>
    <t>066 2 02 04014 10 0000 150</t>
  </si>
  <si>
    <t>066 2 02 49999 10 0000 150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</si>
  <si>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</si>
  <si>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</si>
  <si>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066 2 18 00000 00 0000 000</t>
  </si>
  <si>
    <t>066 2 18 60010 10 0000 150</t>
  </si>
  <si>
    <t>8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</si>
  <si>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</si>
  <si>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066 1 16 02020 02 0000 140</t>
  </si>
  <si>
    <t>066 1 16 07090 10 0000 140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</si>
  <si>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</si>
  <si>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066 2 02 16001 10 0000 150
</t>
  </si>
  <si>
    <t>066 1 1109080 10 0000 120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</si>
  <si>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</si>
  <si>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Защита населения и территории от чрезвычайных ситуаций природного и техногенного характера, пожарная безопасность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</si>
  <si>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</si>
  <si>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182 1 01 02080 01 0000110</t>
  </si>
  <si>
    <t>по кодам классификации доходов бюджетов за   январь -апрель  2022 года</t>
  </si>
  <si>
    <t>разделам и подразделам классификации расходов бюджетов за  январь -апрель  2022 года</t>
  </si>
  <si>
    <t>муниципального образования поселок Боровский за январь-апрель 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</si>
</sst>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&quot;г.&quot;"/>
    <numFmt numFmtId="165" formatCode="?"/>
    <numFmt numFmtId="166" formatCode="0.0"/>
  </numFmts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raditional Arabic"/>
      <family val="1"/>
    </font>
    <font>
      <b/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rgb="FF22272F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/>
    <xf numFmtId="0" fontId="3" fillId="0" borderId="0" xfId="1" applyFont="1" applyFill="1" applyAlignment="1" applyProtection="1">
      <alignment horizontal="right"/>
    </xf>
    <xf numFmtId="0" fontId="3" fillId="2" borderId="1" xfId="1" applyFont="1" applyFill="1" applyBorder="1" applyAlignment="1">
      <alignment vertical="top" wrapText="1"/>
    </xf>
    <xf numFmtId="49" fontId="2" fillId="0" borderId="0" xfId="1" applyNumberFormat="1" applyFont="1" applyFill="1" applyBorder="1" applyAlignment="1" applyProtection="1">
      <alignment horizontal="centerContinuous" wrapText="1"/>
    </xf>
    <xf numFmtId="0" fontId="3" fillId="0" borderId="1" xfId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/>
    </xf>
    <xf numFmtId="0" fontId="2" fillId="0" borderId="1" xfId="1" applyFont="1" applyFill="1" applyBorder="1" applyAlignment="1">
      <alignment vertical="top" wrapText="1"/>
    </xf>
    <xf numFmtId="49" fontId="2" fillId="0" borderId="1" xfId="1" applyNumberFormat="1" applyFont="1" applyFill="1" applyBorder="1" applyAlignment="1" applyProtection="1">
      <alignment vertical="top"/>
    </xf>
    <xf numFmtId="3" fontId="2" fillId="0" borderId="1" xfId="1" applyNumberFormat="1" applyFont="1" applyFill="1" applyBorder="1" applyAlignment="1" applyProtection="1">
      <alignment vertical="top"/>
    </xf>
    <xf numFmtId="0" fontId="3" fillId="0" borderId="1" xfId="1" applyFont="1" applyFill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/>
    </xf>
    <xf numFmtId="0" fontId="2" fillId="2" borderId="1" xfId="1" applyFont="1" applyFill="1" applyBorder="1" applyAlignment="1">
      <alignment vertical="top" wrapText="1"/>
    </xf>
    <xf numFmtId="0" fontId="2" fillId="0" borderId="1" xfId="1" applyFont="1" applyFill="1" applyBorder="1" applyAlignment="1" applyProtection="1">
      <alignment vertical="top" wrapText="1"/>
    </xf>
    <xf numFmtId="0" fontId="3" fillId="0" borderId="1" xfId="1" applyFont="1" applyFill="1" applyBorder="1" applyAlignment="1" applyProtection="1">
      <alignment horizontal="center" vertical="top" wrapText="1"/>
    </xf>
    <xf numFmtId="49" fontId="3" fillId="0" borderId="1" xfId="1" applyNumberFormat="1" applyFont="1" applyFill="1" applyBorder="1" applyAlignment="1" applyProtection="1">
      <alignment horizontal="center" vertical="top"/>
    </xf>
    <xf numFmtId="3" fontId="0" fillId="0" borderId="0" xfId="0" applyNumberFormat="1"/>
    <xf numFmtId="0" fontId="5" fillId="0" borderId="0" xfId="0" applyFont="1"/>
    <xf numFmtId="0" fontId="5" fillId="0" borderId="1" xfId="0" applyFont="1" applyBorder="1" applyAlignment="1">
      <alignment vertical="top" wrapText="1"/>
    </xf>
    <xf numFmtId="0" fontId="4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justify" vertical="top" wrapText="1"/>
    </xf>
    <xf numFmtId="49" fontId="2" fillId="2" borderId="1" xfId="0" applyNumberFormat="1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49" fontId="2" fillId="0" borderId="1" xfId="1" applyNumberFormat="1" applyFont="1" applyBorder="1" applyAlignment="1">
      <alignment vertical="top" wrapText="1"/>
    </xf>
    <xf numFmtId="3" fontId="2" fillId="0" borderId="1" xfId="1" applyNumberFormat="1" applyFont="1" applyBorder="1" applyAlignment="1">
      <alignment vertical="top" wrapText="1"/>
    </xf>
    <xf numFmtId="49" fontId="3" fillId="0" borderId="1" xfId="1" applyNumberFormat="1" applyFont="1" applyBorder="1" applyAlignment="1">
      <alignment vertical="top" wrapText="1"/>
    </xf>
    <xf numFmtId="3" fontId="3" fillId="0" borderId="1" xfId="1" applyNumberFormat="1" applyFont="1" applyBorder="1" applyAlignment="1">
      <alignment vertical="top" wrapText="1"/>
    </xf>
    <xf numFmtId="165" fontId="3" fillId="0" borderId="1" xfId="1" applyNumberFormat="1" applyFont="1" applyBorder="1" applyAlignment="1">
      <alignment vertical="top" wrapText="1"/>
    </xf>
    <xf numFmtId="0" fontId="8" fillId="0" borderId="0" xfId="0" applyFont="1"/>
    <xf numFmtId="165" fontId="3" fillId="4" borderId="1" xfId="1" applyNumberFormat="1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2" fillId="4" borderId="1" xfId="0" applyNumberFormat="1" applyFont="1" applyFill="1" applyBorder="1" applyAlignment="1">
      <alignment horizontal="center" vertical="top"/>
    </xf>
    <xf numFmtId="1" fontId="3" fillId="4" borderId="1" xfId="0" applyNumberFormat="1" applyFont="1" applyFill="1" applyBorder="1" applyAlignment="1">
      <alignment horizontal="center" vertical="top"/>
    </xf>
    <xf numFmtId="1" fontId="5" fillId="0" borderId="1" xfId="0" applyNumberFormat="1" applyFont="1" applyBorder="1" applyAlignment="1">
      <alignment vertical="top"/>
    </xf>
    <xf numFmtId="1" fontId="6" fillId="0" borderId="1" xfId="0" applyNumberFormat="1" applyFont="1" applyBorder="1" applyAlignment="1">
      <alignment vertical="top"/>
    </xf>
    <xf numFmtId="0" fontId="3" fillId="0" borderId="1" xfId="1" applyNumberFormat="1" applyFont="1" applyBorder="1" applyAlignment="1">
      <alignment vertical="top" wrapText="1"/>
    </xf>
    <xf numFmtId="0" fontId="0" fillId="0" borderId="0" xfId="0" applyFont="1"/>
    <xf numFmtId="3" fontId="2" fillId="4" borderId="1" xfId="1" applyNumberFormat="1" applyFont="1" applyFill="1" applyBorder="1" applyAlignment="1" applyProtection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horizontal="center"/>
    </xf>
    <xf numFmtId="0" fontId="10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1" fontId="5" fillId="0" borderId="1" xfId="0" applyNumberFormat="1" applyFont="1" applyBorder="1" applyAlignment="1">
      <alignment vertical="top" wrapText="1"/>
    </xf>
    <xf numFmtId="1" fontId="6" fillId="0" borderId="1" xfId="0" applyNumberFormat="1" applyFont="1" applyBorder="1" applyAlignment="1">
      <alignment vertical="top" wrapText="1"/>
    </xf>
    <xf numFmtId="49" fontId="3" fillId="0" borderId="1" xfId="0" applyNumberFormat="1" applyFont="1" applyBorder="1" applyAlignment="1" applyProtection="1">
      <alignment vertical="top" wrapText="1"/>
    </xf>
    <xf numFmtId="0" fontId="6" fillId="0" borderId="1" xfId="0" applyFont="1" applyBorder="1" applyAlignment="1">
      <alignment vertical="top" wrapText="1"/>
    </xf>
    <xf numFmtId="166" fontId="3" fillId="0" borderId="1" xfId="1" applyNumberFormat="1" applyFont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 wrapText="1"/>
    </xf>
    <xf numFmtId="0" fontId="0" fillId="0" borderId="0" xfId="0" applyAlignment="1">
      <alignment vertical="top" wrapText="1"/>
    </xf>
    <xf numFmtId="0" fontId="2" fillId="0" borderId="1" xfId="1" applyFont="1" applyBorder="1" applyAlignment="1">
      <alignment vertical="top" wrapText="1"/>
    </xf>
    <xf numFmtId="49" fontId="2" fillId="0" borderId="1" xfId="0" applyNumberFormat="1" applyFont="1" applyBorder="1" applyAlignment="1" applyProtection="1">
      <alignment vertical="top" wrapText="1"/>
    </xf>
    <xf numFmtId="165" fontId="3" fillId="0" borderId="1" xfId="0" applyNumberFormat="1" applyFont="1" applyBorder="1" applyAlignment="1" applyProtection="1">
      <alignment vertical="top" wrapText="1"/>
    </xf>
    <xf numFmtId="49" fontId="3" fillId="4" borderId="1" xfId="1" applyNumberFormat="1" applyFont="1" applyFill="1" applyBorder="1" applyAlignment="1">
      <alignment vertical="top" wrapText="1"/>
    </xf>
    <xf numFmtId="49" fontId="2" fillId="4" borderId="1" xfId="1" applyNumberFormat="1" applyFont="1" applyFill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5" fillId="0" borderId="0" xfId="0" applyFont="1" applyAlignment="1">
      <alignment horizontal="justify" vertical="center" wrapText="1"/>
    </xf>
    <xf numFmtId="1" fontId="3" fillId="0" borderId="1" xfId="1" applyNumberFormat="1" applyFont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166" fontId="5" fillId="0" borderId="1" xfId="0" applyNumberFormat="1" applyFont="1" applyBorder="1" applyAlignment="1">
      <alignment vertical="top"/>
    </xf>
    <xf numFmtId="0" fontId="9" fillId="0" borderId="0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49" fontId="9" fillId="0" borderId="0" xfId="1" applyNumberFormat="1" applyFont="1" applyFill="1" applyBorder="1" applyAlignment="1" applyProtection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opLeftCell="A55" zoomScale="59" zoomScaleNormal="59" workbookViewId="0">
      <selection activeCell="C62" sqref="C62"/>
    </sheetView>
  </sheetViews>
  <sheetFormatPr defaultRowHeight="15"/>
  <cols>
    <col min="1" max="1" width="32" customWidth="1"/>
    <col min="2" max="2" width="33.140625" customWidth="1"/>
    <col min="3" max="3" width="10.5703125" customWidth="1"/>
    <col min="4" max="4" width="15.42578125" customWidth="1"/>
    <col min="5" max="5" width="8.85546875" customWidth="1"/>
  </cols>
  <sheetData>
    <row r="1" spans="1:5">
      <c r="D1" t="s">
        <v>21</v>
      </c>
    </row>
    <row r="2" spans="1:5" hidden="1">
      <c r="C2" t="s">
        <v>22</v>
      </c>
    </row>
    <row r="3" spans="1:5" hidden="1">
      <c r="C3" t="s">
        <v>23</v>
      </c>
    </row>
    <row r="4" spans="1:5" ht="16.5">
      <c r="A4" s="68" t="s">
        <v>24</v>
      </c>
      <c r="B4" s="68"/>
      <c r="C4" s="68"/>
      <c r="D4" s="68"/>
    </row>
    <row r="5" spans="1:5" ht="16.5">
      <c r="A5" s="47"/>
      <c r="B5" s="48" t="s">
        <v>192</v>
      </c>
      <c r="C5" s="48"/>
      <c r="D5" s="49"/>
    </row>
    <row r="6" spans="1:5" ht="26.25" customHeight="1">
      <c r="A6" s="1"/>
      <c r="B6" s="1"/>
      <c r="C6" s="1"/>
      <c r="D6" s="2" t="s">
        <v>0</v>
      </c>
    </row>
    <row r="7" spans="1:5" ht="94.5" customHeight="1">
      <c r="A7" s="57" t="s">
        <v>1</v>
      </c>
      <c r="B7" s="57" t="s">
        <v>2</v>
      </c>
      <c r="C7" s="57" t="s">
        <v>20</v>
      </c>
      <c r="D7" s="16" t="s">
        <v>3</v>
      </c>
      <c r="E7" s="16" t="s">
        <v>167</v>
      </c>
    </row>
    <row r="8" spans="1:5" ht="55.5" customHeight="1">
      <c r="A8" s="30" t="s">
        <v>110</v>
      </c>
      <c r="B8" s="30" t="s">
        <v>4</v>
      </c>
      <c r="C8" s="31">
        <f>C9+C15+C18+C26+C29+C40+C49</f>
        <v>36375.199999999997</v>
      </c>
      <c r="D8" s="31">
        <f>D9+D15+D18+D26+D29+D40+D49</f>
        <v>10258.799999999999</v>
      </c>
      <c r="E8" s="51">
        <f t="shared" ref="E8:E34" si="0">D8/C8*100</f>
        <v>28.202731531373022</v>
      </c>
    </row>
    <row r="9" spans="1:5" s="35" customFormat="1" ht="32.25" customHeight="1">
      <c r="A9" s="30" t="s">
        <v>111</v>
      </c>
      <c r="B9" s="30" t="s">
        <v>5</v>
      </c>
      <c r="C9" s="31">
        <f>C10</f>
        <v>10762.3</v>
      </c>
      <c r="D9" s="31">
        <f>D10</f>
        <v>3097.3999999999996</v>
      </c>
      <c r="E9" s="51">
        <f t="shared" si="0"/>
        <v>28.780093474443191</v>
      </c>
    </row>
    <row r="10" spans="1:5" ht="32.25" customHeight="1">
      <c r="A10" s="32" t="s">
        <v>6</v>
      </c>
      <c r="B10" s="32" t="s">
        <v>7</v>
      </c>
      <c r="C10" s="33">
        <f>C11+C12+C13+C14</f>
        <v>10762.3</v>
      </c>
      <c r="D10" s="33">
        <f t="shared" ref="D10" si="1">D11+D12+D13+D14</f>
        <v>3097.3999999999996</v>
      </c>
      <c r="E10" s="50">
        <f t="shared" si="0"/>
        <v>28.780093474443191</v>
      </c>
    </row>
    <row r="11" spans="1:5" ht="144.75" customHeight="1">
      <c r="A11" s="32" t="s">
        <v>8</v>
      </c>
      <c r="B11" s="42" t="s">
        <v>96</v>
      </c>
      <c r="C11" s="33">
        <v>6161.6</v>
      </c>
      <c r="D11" s="33">
        <v>1734</v>
      </c>
      <c r="E11" s="50">
        <f t="shared" si="0"/>
        <v>28.142041028304337</v>
      </c>
    </row>
    <row r="12" spans="1:5" ht="247.5" customHeight="1">
      <c r="A12" s="32" t="s">
        <v>112</v>
      </c>
      <c r="B12" s="34" t="s">
        <v>97</v>
      </c>
      <c r="C12" s="33">
        <v>6.9</v>
      </c>
      <c r="D12" s="33">
        <v>2.2999999999999998</v>
      </c>
      <c r="E12" s="50">
        <f t="shared" si="0"/>
        <v>33.333333333333329</v>
      </c>
    </row>
    <row r="13" spans="1:5" ht="101.25" customHeight="1">
      <c r="A13" s="32" t="s">
        <v>113</v>
      </c>
      <c r="B13" s="32" t="s">
        <v>25</v>
      </c>
      <c r="C13" s="33">
        <v>106.2</v>
      </c>
      <c r="D13" s="33">
        <v>17.100000000000001</v>
      </c>
      <c r="E13" s="50">
        <f t="shared" si="0"/>
        <v>16.101694915254239</v>
      </c>
    </row>
    <row r="14" spans="1:5" ht="192.75" customHeight="1">
      <c r="A14" s="32" t="s">
        <v>191</v>
      </c>
      <c r="B14" s="64" t="s">
        <v>190</v>
      </c>
      <c r="C14" s="33">
        <v>4487.6000000000004</v>
      </c>
      <c r="D14" s="33">
        <v>1344</v>
      </c>
      <c r="E14" s="50">
        <f t="shared" si="0"/>
        <v>29.9491933327391</v>
      </c>
    </row>
    <row r="15" spans="1:5" s="35" customFormat="1" ht="34.5" customHeight="1">
      <c r="A15" s="30" t="s">
        <v>161</v>
      </c>
      <c r="B15" s="30" t="s">
        <v>159</v>
      </c>
      <c r="C15" s="31">
        <f>C16</f>
        <v>1.4</v>
      </c>
      <c r="D15" s="31">
        <f t="shared" ref="D15:D16" si="2">D16</f>
        <v>0</v>
      </c>
      <c r="E15" s="51">
        <f t="shared" si="0"/>
        <v>0</v>
      </c>
    </row>
    <row r="16" spans="1:5" ht="39" customHeight="1">
      <c r="A16" s="32" t="s">
        <v>162</v>
      </c>
      <c r="B16" s="32" t="s">
        <v>160</v>
      </c>
      <c r="C16" s="65">
        <f>C17</f>
        <v>1.4</v>
      </c>
      <c r="D16" s="65">
        <f t="shared" si="2"/>
        <v>0</v>
      </c>
      <c r="E16" s="50">
        <f t="shared" si="0"/>
        <v>0</v>
      </c>
    </row>
    <row r="17" spans="1:5" ht="37.5" customHeight="1">
      <c r="A17" s="32" t="s">
        <v>163</v>
      </c>
      <c r="B17" s="32" t="s">
        <v>160</v>
      </c>
      <c r="C17" s="65">
        <v>1.4</v>
      </c>
      <c r="D17" s="65">
        <v>0</v>
      </c>
      <c r="E17" s="50">
        <f t="shared" si="0"/>
        <v>0</v>
      </c>
    </row>
    <row r="18" spans="1:5" s="35" customFormat="1" ht="15.75">
      <c r="A18" s="30" t="s">
        <v>9</v>
      </c>
      <c r="B18" s="30" t="s">
        <v>10</v>
      </c>
      <c r="C18" s="31">
        <f>C19+C21</f>
        <v>21300.5</v>
      </c>
      <c r="D18" s="31">
        <f>D19+D21</f>
        <v>5426.1</v>
      </c>
      <c r="E18" s="51">
        <f t="shared" si="0"/>
        <v>25.47404990493181</v>
      </c>
    </row>
    <row r="19" spans="1:5" ht="31.5">
      <c r="A19" s="32" t="s">
        <v>114</v>
      </c>
      <c r="B19" s="32" t="s">
        <v>11</v>
      </c>
      <c r="C19" s="33">
        <f>C20</f>
        <v>3423.4</v>
      </c>
      <c r="D19" s="33">
        <f>D20</f>
        <v>298.8</v>
      </c>
      <c r="E19" s="50">
        <f t="shared" si="0"/>
        <v>8.7281649821814575</v>
      </c>
    </row>
    <row r="20" spans="1:5" ht="98.25" customHeight="1">
      <c r="A20" s="32" t="s">
        <v>115</v>
      </c>
      <c r="B20" s="32" t="s">
        <v>98</v>
      </c>
      <c r="C20" s="33">
        <v>3423.4</v>
      </c>
      <c r="D20" s="33">
        <v>298.8</v>
      </c>
      <c r="E20" s="50">
        <f t="shared" si="0"/>
        <v>8.7281649821814575</v>
      </c>
    </row>
    <row r="21" spans="1:5" ht="15.75">
      <c r="A21" s="32" t="s">
        <v>116</v>
      </c>
      <c r="B21" s="32" t="s">
        <v>12</v>
      </c>
      <c r="C21" s="33">
        <f>C22+C24</f>
        <v>17877.099999999999</v>
      </c>
      <c r="D21" s="33">
        <f>D22+D24</f>
        <v>5127.3</v>
      </c>
      <c r="E21" s="50">
        <f t="shared" si="0"/>
        <v>28.680826308517602</v>
      </c>
    </row>
    <row r="22" spans="1:5" ht="43.5" customHeight="1">
      <c r="A22" s="32" t="s">
        <v>100</v>
      </c>
      <c r="B22" s="32" t="s">
        <v>99</v>
      </c>
      <c r="C22" s="33">
        <f>C23</f>
        <v>11373.6</v>
      </c>
      <c r="D22" s="33">
        <f t="shared" ref="D22" si="3">D23</f>
        <v>4377.2</v>
      </c>
      <c r="E22" s="50">
        <f t="shared" si="0"/>
        <v>38.485615812055983</v>
      </c>
    </row>
    <row r="23" spans="1:5" ht="72" customHeight="1">
      <c r="A23" s="32" t="s">
        <v>101</v>
      </c>
      <c r="B23" s="32" t="s">
        <v>102</v>
      </c>
      <c r="C23" s="33">
        <v>11373.6</v>
      </c>
      <c r="D23" s="33">
        <v>4377.2</v>
      </c>
      <c r="E23" s="50">
        <f t="shared" si="0"/>
        <v>38.485615812055983</v>
      </c>
    </row>
    <row r="24" spans="1:5" ht="36.75" customHeight="1">
      <c r="A24" s="32" t="s">
        <v>103</v>
      </c>
      <c r="B24" s="32" t="s">
        <v>104</v>
      </c>
      <c r="C24" s="33">
        <f>C25</f>
        <v>6503.5</v>
      </c>
      <c r="D24" s="33">
        <f>D25</f>
        <v>750.1</v>
      </c>
      <c r="E24" s="50">
        <f t="shared" si="0"/>
        <v>11.533789497962637</v>
      </c>
    </row>
    <row r="25" spans="1:5" ht="96.75" customHeight="1">
      <c r="A25" s="32" t="s">
        <v>105</v>
      </c>
      <c r="B25" s="32" t="s">
        <v>106</v>
      </c>
      <c r="C25" s="33">
        <v>6503.5</v>
      </c>
      <c r="D25" s="33">
        <v>750.1</v>
      </c>
      <c r="E25" s="50">
        <f t="shared" si="0"/>
        <v>11.533789497962637</v>
      </c>
    </row>
    <row r="26" spans="1:5" ht="41.25" customHeight="1">
      <c r="A26" s="58" t="s">
        <v>131</v>
      </c>
      <c r="B26" s="58" t="s">
        <v>130</v>
      </c>
      <c r="C26" s="31">
        <f t="shared" ref="C26:D27" si="4">C27</f>
        <v>6.4</v>
      </c>
      <c r="D26" s="31">
        <f t="shared" si="4"/>
        <v>3.2</v>
      </c>
      <c r="E26" s="51">
        <f t="shared" si="0"/>
        <v>50</v>
      </c>
    </row>
    <row r="27" spans="1:5" ht="96" customHeight="1">
      <c r="A27" s="52" t="s">
        <v>134</v>
      </c>
      <c r="B27" s="52" t="s">
        <v>132</v>
      </c>
      <c r="C27" s="33">
        <f t="shared" si="4"/>
        <v>6.4</v>
      </c>
      <c r="D27" s="33">
        <f t="shared" si="4"/>
        <v>3.2</v>
      </c>
      <c r="E27" s="50">
        <f t="shared" si="0"/>
        <v>50</v>
      </c>
    </row>
    <row r="28" spans="1:5" ht="200.25" customHeight="1">
      <c r="A28" s="52" t="s">
        <v>135</v>
      </c>
      <c r="B28" s="59" t="s">
        <v>133</v>
      </c>
      <c r="C28" s="33">
        <v>6.4</v>
      </c>
      <c r="D28" s="33">
        <v>3.2</v>
      </c>
      <c r="E28" s="50">
        <f t="shared" si="0"/>
        <v>50</v>
      </c>
    </row>
    <row r="29" spans="1:5" s="35" customFormat="1" ht="125.25" customHeight="1">
      <c r="A29" s="30" t="s">
        <v>118</v>
      </c>
      <c r="B29" s="30" t="s">
        <v>13</v>
      </c>
      <c r="C29" s="31">
        <f>C30+C37+C35</f>
        <v>3539.6</v>
      </c>
      <c r="D29" s="31">
        <f>D30+D37+D35</f>
        <v>1297.3</v>
      </c>
      <c r="E29" s="51">
        <f t="shared" si="0"/>
        <v>36.651034015142955</v>
      </c>
    </row>
    <row r="30" spans="1:5" ht="287.25" customHeight="1">
      <c r="A30" s="32" t="s">
        <v>117</v>
      </c>
      <c r="B30" s="34" t="s">
        <v>26</v>
      </c>
      <c r="C30" s="33">
        <f>C31+C33</f>
        <v>3202.6</v>
      </c>
      <c r="D30" s="33">
        <f>D31+D33</f>
        <v>1138</v>
      </c>
      <c r="E30" s="50">
        <f t="shared" si="0"/>
        <v>35.533628926497222</v>
      </c>
    </row>
    <row r="31" spans="1:5" ht="144.75" customHeight="1">
      <c r="A31" s="60" t="s">
        <v>119</v>
      </c>
      <c r="B31" s="34" t="s">
        <v>92</v>
      </c>
      <c r="C31" s="33">
        <f>C32</f>
        <v>102</v>
      </c>
      <c r="D31" s="33">
        <f t="shared" ref="D31" si="5">D32</f>
        <v>25</v>
      </c>
      <c r="E31" s="50">
        <f t="shared" si="0"/>
        <v>24.509803921568626</v>
      </c>
    </row>
    <row r="32" spans="1:5" ht="151.5" customHeight="1">
      <c r="A32" s="60" t="s">
        <v>120</v>
      </c>
      <c r="B32" s="36" t="s">
        <v>95</v>
      </c>
      <c r="C32" s="33">
        <v>102</v>
      </c>
      <c r="D32" s="33">
        <v>25</v>
      </c>
      <c r="E32" s="50">
        <f t="shared" si="0"/>
        <v>24.509803921568626</v>
      </c>
    </row>
    <row r="33" spans="1:5" ht="99" customHeight="1">
      <c r="A33" s="32" t="s">
        <v>121</v>
      </c>
      <c r="B33" s="36" t="s">
        <v>93</v>
      </c>
      <c r="C33" s="33">
        <f>C34</f>
        <v>3100.6</v>
      </c>
      <c r="D33" s="33">
        <f>D34</f>
        <v>1113</v>
      </c>
      <c r="E33" s="50">
        <f t="shared" si="0"/>
        <v>35.896278139714894</v>
      </c>
    </row>
    <row r="34" spans="1:5" ht="90" customHeight="1">
      <c r="A34" s="32" t="s">
        <v>122</v>
      </c>
      <c r="B34" s="32" t="s">
        <v>107</v>
      </c>
      <c r="C34" s="33">
        <v>3100.6</v>
      </c>
      <c r="D34" s="33">
        <v>1113</v>
      </c>
      <c r="E34" s="50">
        <f t="shared" si="0"/>
        <v>35.896278139714894</v>
      </c>
    </row>
    <row r="35" spans="1:5" ht="105" customHeight="1">
      <c r="A35" s="52" t="s">
        <v>149</v>
      </c>
      <c r="B35" s="52" t="s">
        <v>147</v>
      </c>
      <c r="C35" s="54">
        <f>C36</f>
        <v>1</v>
      </c>
      <c r="D35" s="54">
        <f>D36</f>
        <v>0</v>
      </c>
      <c r="E35" s="50"/>
    </row>
    <row r="36" spans="1:5" ht="102.75" customHeight="1">
      <c r="A36" s="52" t="s">
        <v>150</v>
      </c>
      <c r="B36" s="52" t="s">
        <v>148</v>
      </c>
      <c r="C36" s="54">
        <v>1</v>
      </c>
      <c r="D36" s="54"/>
      <c r="E36" s="50"/>
    </row>
    <row r="37" spans="1:5" ht="207.75" customHeight="1">
      <c r="A37" s="52" t="s">
        <v>137</v>
      </c>
      <c r="B37" s="59" t="s">
        <v>136</v>
      </c>
      <c r="C37" s="33">
        <f>C38+C39</f>
        <v>336</v>
      </c>
      <c r="D37" s="33">
        <f t="shared" ref="D37" si="6">D38+D39</f>
        <v>159.29999999999998</v>
      </c>
      <c r="E37" s="50">
        <f t="shared" ref="E37:E46" si="7">D37/C37*100</f>
        <v>47.410714285714278</v>
      </c>
    </row>
    <row r="38" spans="1:5" ht="188.25" customHeight="1">
      <c r="A38" s="52" t="s">
        <v>139</v>
      </c>
      <c r="B38" s="52" t="s">
        <v>138</v>
      </c>
      <c r="C38" s="33">
        <v>290</v>
      </c>
      <c r="D38" s="33">
        <v>140.19999999999999</v>
      </c>
      <c r="E38" s="51">
        <f t="shared" si="7"/>
        <v>48.34482758620689</v>
      </c>
    </row>
    <row r="39" spans="1:5" ht="243" customHeight="1">
      <c r="A39" s="52" t="s">
        <v>187</v>
      </c>
      <c r="B39" s="63" t="s">
        <v>188</v>
      </c>
      <c r="C39" s="33">
        <v>46</v>
      </c>
      <c r="D39" s="33">
        <v>19.100000000000001</v>
      </c>
      <c r="E39" s="51">
        <f t="shared" si="7"/>
        <v>41.521739130434788</v>
      </c>
    </row>
    <row r="40" spans="1:5" s="35" customFormat="1" ht="72" customHeight="1">
      <c r="A40" s="30" t="s">
        <v>123</v>
      </c>
      <c r="B40" s="30" t="s">
        <v>14</v>
      </c>
      <c r="C40" s="31">
        <f>C44+C41</f>
        <v>658</v>
      </c>
      <c r="D40" s="31">
        <f>D44+D41</f>
        <v>295.8</v>
      </c>
      <c r="E40" s="51">
        <f t="shared" si="7"/>
        <v>44.954407294832826</v>
      </c>
    </row>
    <row r="41" spans="1:5" s="43" customFormat="1" ht="33" customHeight="1">
      <c r="A41" s="32" t="s">
        <v>153</v>
      </c>
      <c r="B41" s="32" t="s">
        <v>151</v>
      </c>
      <c r="C41" s="33">
        <f>C43</f>
        <v>28</v>
      </c>
      <c r="D41" s="33">
        <f>D43</f>
        <v>7.7</v>
      </c>
      <c r="E41" s="50">
        <f t="shared" si="7"/>
        <v>27.500000000000004</v>
      </c>
    </row>
    <row r="42" spans="1:5" s="43" customFormat="1" ht="33" customHeight="1">
      <c r="A42" s="32" t="s">
        <v>156</v>
      </c>
      <c r="B42" s="32" t="s">
        <v>155</v>
      </c>
      <c r="C42" s="33">
        <f>C43</f>
        <v>28</v>
      </c>
      <c r="D42" s="33">
        <f>D43</f>
        <v>7.7</v>
      </c>
      <c r="E42" s="50">
        <f t="shared" si="7"/>
        <v>27.500000000000004</v>
      </c>
    </row>
    <row r="43" spans="1:5" s="43" customFormat="1" ht="69" customHeight="1">
      <c r="A43" s="32" t="s">
        <v>154</v>
      </c>
      <c r="B43" s="32" t="s">
        <v>152</v>
      </c>
      <c r="C43" s="33">
        <v>28</v>
      </c>
      <c r="D43" s="33">
        <v>7.7</v>
      </c>
      <c r="E43" s="50">
        <f t="shared" si="7"/>
        <v>27.500000000000004</v>
      </c>
    </row>
    <row r="44" spans="1:5" ht="31.5" customHeight="1">
      <c r="A44" s="32" t="s">
        <v>124</v>
      </c>
      <c r="B44" s="32" t="s">
        <v>27</v>
      </c>
      <c r="C44" s="33">
        <f>C47+C45</f>
        <v>630</v>
      </c>
      <c r="D44" s="33">
        <f>D47+D45</f>
        <v>288.10000000000002</v>
      </c>
      <c r="E44" s="50">
        <f t="shared" si="7"/>
        <v>45.730158730158735</v>
      </c>
    </row>
    <row r="45" spans="1:5" ht="71.25" customHeight="1">
      <c r="A45" s="52" t="s">
        <v>142</v>
      </c>
      <c r="B45" s="52" t="s">
        <v>140</v>
      </c>
      <c r="C45" s="33">
        <f>C46</f>
        <v>630</v>
      </c>
      <c r="D45" s="33">
        <f>D46</f>
        <v>260.10000000000002</v>
      </c>
      <c r="E45" s="50">
        <f t="shared" si="7"/>
        <v>41.285714285714285</v>
      </c>
    </row>
    <row r="46" spans="1:5" ht="85.5" customHeight="1">
      <c r="A46" s="52" t="s">
        <v>143</v>
      </c>
      <c r="B46" s="52" t="s">
        <v>141</v>
      </c>
      <c r="C46" s="33">
        <v>630</v>
      </c>
      <c r="D46" s="33">
        <v>260.10000000000002</v>
      </c>
      <c r="E46" s="50">
        <f t="shared" si="7"/>
        <v>41.285714285714285</v>
      </c>
    </row>
    <row r="47" spans="1:5" ht="61.5" customHeight="1">
      <c r="A47" s="32" t="s">
        <v>125</v>
      </c>
      <c r="B47" s="32" t="s">
        <v>28</v>
      </c>
      <c r="C47" s="33">
        <f t="shared" ref="C47:D47" si="8">C48</f>
        <v>0</v>
      </c>
      <c r="D47" s="33">
        <f t="shared" si="8"/>
        <v>28</v>
      </c>
      <c r="E47" s="51"/>
    </row>
    <row r="48" spans="1:5" ht="67.5" customHeight="1">
      <c r="A48" s="32" t="s">
        <v>126</v>
      </c>
      <c r="B48" s="32" t="s">
        <v>108</v>
      </c>
      <c r="C48" s="33"/>
      <c r="D48" s="33">
        <v>28</v>
      </c>
      <c r="E48" s="51"/>
    </row>
    <row r="49" spans="1:5" ht="40.5" customHeight="1">
      <c r="A49" s="30" t="s">
        <v>127</v>
      </c>
      <c r="B49" s="37" t="s">
        <v>86</v>
      </c>
      <c r="C49" s="31">
        <f>C50+C51</f>
        <v>107</v>
      </c>
      <c r="D49" s="31">
        <f t="shared" ref="D49:E49" si="9">D50+D51</f>
        <v>139</v>
      </c>
      <c r="E49" s="31">
        <f t="shared" si="9"/>
        <v>132.38095238095238</v>
      </c>
    </row>
    <row r="50" spans="1:5" ht="136.5" customHeight="1">
      <c r="A50" s="21" t="s">
        <v>183</v>
      </c>
      <c r="B50" s="21" t="s">
        <v>182</v>
      </c>
      <c r="C50" s="33">
        <v>2</v>
      </c>
      <c r="D50" s="33"/>
      <c r="E50" s="51">
        <f t="shared" ref="E50:E66" si="10">D50/C50*100</f>
        <v>0</v>
      </c>
    </row>
    <row r="51" spans="1:5" ht="167.25" customHeight="1">
      <c r="A51" s="21" t="s">
        <v>184</v>
      </c>
      <c r="B51" s="21" t="s">
        <v>185</v>
      </c>
      <c r="C51" s="33">
        <v>105</v>
      </c>
      <c r="D51" s="33">
        <v>139</v>
      </c>
      <c r="E51" s="51">
        <f t="shared" si="10"/>
        <v>132.38095238095238</v>
      </c>
    </row>
    <row r="52" spans="1:5" ht="42.75" customHeight="1">
      <c r="A52" s="61" t="s">
        <v>128</v>
      </c>
      <c r="B52" s="30" t="s">
        <v>94</v>
      </c>
      <c r="C52" s="31">
        <f>C53+C64</f>
        <v>21702.399999999998</v>
      </c>
      <c r="D52" s="31">
        <f t="shared" ref="D52" si="11">D53+D64</f>
        <v>8514.6</v>
      </c>
      <c r="E52" s="51">
        <f t="shared" si="10"/>
        <v>39.233448835151883</v>
      </c>
    </row>
    <row r="53" spans="1:5" ht="116.25" customHeight="1">
      <c r="A53" s="61" t="s">
        <v>129</v>
      </c>
      <c r="B53" s="30" t="s">
        <v>15</v>
      </c>
      <c r="C53" s="31">
        <f>C54+C57+C60</f>
        <v>21701.399999999998</v>
      </c>
      <c r="D53" s="31">
        <f t="shared" ref="D53" si="12">D54+D57+D60</f>
        <v>8513.6</v>
      </c>
      <c r="E53" s="51">
        <f t="shared" si="10"/>
        <v>39.230648713907861</v>
      </c>
    </row>
    <row r="54" spans="1:5" ht="57.75" customHeight="1">
      <c r="A54" s="32" t="s">
        <v>169</v>
      </c>
      <c r="B54" s="32" t="s">
        <v>16</v>
      </c>
      <c r="C54" s="33">
        <f t="shared" ref="C54:D55" si="13">C55</f>
        <v>424</v>
      </c>
      <c r="D54" s="33">
        <f t="shared" si="13"/>
        <v>106</v>
      </c>
      <c r="E54" s="51">
        <f t="shared" si="10"/>
        <v>25</v>
      </c>
    </row>
    <row r="55" spans="1:5" ht="31.5">
      <c r="A55" s="32" t="s">
        <v>168</v>
      </c>
      <c r="B55" s="32" t="s">
        <v>17</v>
      </c>
      <c r="C55" s="33">
        <f t="shared" si="13"/>
        <v>424</v>
      </c>
      <c r="D55" s="33">
        <f t="shared" si="13"/>
        <v>106</v>
      </c>
      <c r="E55" s="51">
        <f t="shared" si="10"/>
        <v>25</v>
      </c>
    </row>
    <row r="56" spans="1:5" ht="47.25">
      <c r="A56" s="32" t="s">
        <v>186</v>
      </c>
      <c r="B56" s="32" t="s">
        <v>29</v>
      </c>
      <c r="C56" s="33">
        <v>424</v>
      </c>
      <c r="D56" s="33">
        <v>106</v>
      </c>
      <c r="E56" s="51">
        <f t="shared" si="10"/>
        <v>25</v>
      </c>
    </row>
    <row r="57" spans="1:5" ht="63">
      <c r="A57" s="32" t="s">
        <v>171</v>
      </c>
      <c r="B57" s="32" t="s">
        <v>18</v>
      </c>
      <c r="C57" s="33">
        <f t="shared" ref="C57:D58" si="14">C58</f>
        <v>1368</v>
      </c>
      <c r="D57" s="33">
        <f t="shared" si="14"/>
        <v>280</v>
      </c>
      <c r="E57" s="51">
        <f t="shared" si="10"/>
        <v>20.467836257309941</v>
      </c>
    </row>
    <row r="58" spans="1:5" ht="65.25" customHeight="1">
      <c r="A58" s="32" t="s">
        <v>172</v>
      </c>
      <c r="B58" s="32" t="s">
        <v>30</v>
      </c>
      <c r="C58" s="33">
        <f t="shared" si="14"/>
        <v>1368</v>
      </c>
      <c r="D58" s="33">
        <f t="shared" si="14"/>
        <v>280</v>
      </c>
      <c r="E58" s="51">
        <f t="shared" si="10"/>
        <v>20.467836257309941</v>
      </c>
    </row>
    <row r="59" spans="1:5" ht="67.5" customHeight="1">
      <c r="A59" s="32" t="s">
        <v>170</v>
      </c>
      <c r="B59" s="32" t="s">
        <v>31</v>
      </c>
      <c r="C59" s="33">
        <v>1368</v>
      </c>
      <c r="D59" s="33">
        <v>280</v>
      </c>
      <c r="E59" s="51">
        <f t="shared" si="10"/>
        <v>20.467836257309941</v>
      </c>
    </row>
    <row r="60" spans="1:5" ht="42" customHeight="1">
      <c r="A60" s="32" t="s">
        <v>173</v>
      </c>
      <c r="B60" s="32" t="s">
        <v>19</v>
      </c>
      <c r="C60" s="33">
        <f>C61+C63</f>
        <v>19909.399999999998</v>
      </c>
      <c r="D60" s="33">
        <f>D61+D63</f>
        <v>8127.6</v>
      </c>
      <c r="E60" s="51">
        <f t="shared" si="10"/>
        <v>40.822927863220393</v>
      </c>
    </row>
    <row r="61" spans="1:5" ht="122.25" customHeight="1">
      <c r="A61" s="52" t="s">
        <v>174</v>
      </c>
      <c r="B61" s="52" t="s">
        <v>144</v>
      </c>
      <c r="C61" s="33">
        <v>607.79999999999995</v>
      </c>
      <c r="D61" s="33">
        <v>61</v>
      </c>
      <c r="E61" s="51">
        <f t="shared" si="10"/>
        <v>10.036196117143797</v>
      </c>
    </row>
    <row r="62" spans="1:5" ht="144" customHeight="1">
      <c r="A62" s="52" t="s">
        <v>175</v>
      </c>
      <c r="B62" s="52" t="s">
        <v>145</v>
      </c>
      <c r="C62" s="33">
        <v>607.79999999999995</v>
      </c>
      <c r="D62" s="33">
        <v>122</v>
      </c>
      <c r="E62" s="50">
        <f t="shared" si="10"/>
        <v>20.072392234287594</v>
      </c>
    </row>
    <row r="63" spans="1:5" ht="49.5" customHeight="1">
      <c r="A63" s="32" t="s">
        <v>176</v>
      </c>
      <c r="B63" s="32" t="s">
        <v>109</v>
      </c>
      <c r="C63" s="33">
        <v>19301.599999999999</v>
      </c>
      <c r="D63" s="33">
        <v>8066.6</v>
      </c>
      <c r="E63" s="50">
        <f t="shared" si="10"/>
        <v>41.792390268164304</v>
      </c>
    </row>
    <row r="64" spans="1:5" s="35" customFormat="1" ht="153.75" customHeight="1">
      <c r="A64" s="53" t="s">
        <v>179</v>
      </c>
      <c r="B64" s="53" t="s">
        <v>177</v>
      </c>
      <c r="C64" s="53">
        <f>C65</f>
        <v>1</v>
      </c>
      <c r="D64" s="51">
        <f t="shared" ref="D64" si="15">D65</f>
        <v>1</v>
      </c>
      <c r="E64" s="51">
        <f t="shared" si="10"/>
        <v>100</v>
      </c>
    </row>
    <row r="65" spans="1:5" ht="129" customHeight="1">
      <c r="A65" s="21" t="s">
        <v>180</v>
      </c>
      <c r="B65" s="21" t="s">
        <v>178</v>
      </c>
      <c r="C65" s="21">
        <v>1</v>
      </c>
      <c r="D65" s="33">
        <v>1</v>
      </c>
      <c r="E65" s="50">
        <f t="shared" si="10"/>
        <v>100</v>
      </c>
    </row>
    <row r="66" spans="1:5" ht="35.25" customHeight="1">
      <c r="A66" s="62"/>
      <c r="B66" s="30" t="s">
        <v>91</v>
      </c>
      <c r="C66" s="31">
        <f>C8+C52</f>
        <v>58077.599999999991</v>
      </c>
      <c r="D66" s="31">
        <f>D8+D52</f>
        <v>18773.400000000001</v>
      </c>
      <c r="E66" s="51">
        <f t="shared" si="10"/>
        <v>32.324682838133818</v>
      </c>
    </row>
  </sheetData>
  <mergeCells count="1">
    <mergeCell ref="A4:D4"/>
  </mergeCells>
  <pageMargins left="0.9055118110236221" right="0.19685039370078741" top="0.74803149606299213" bottom="0.55118110236220474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31" sqref="B31"/>
    </sheetView>
  </sheetViews>
  <sheetFormatPr defaultRowHeight="15"/>
  <cols>
    <col min="1" max="1" width="28.140625" customWidth="1"/>
    <col min="2" max="2" width="27.5703125" customWidth="1"/>
    <col min="3" max="4" width="14.28515625" customWidth="1"/>
    <col min="5" max="6" width="9.140625" hidden="1" customWidth="1"/>
  </cols>
  <sheetData>
    <row r="1" spans="1:6" ht="15.75">
      <c r="A1" s="22"/>
      <c r="B1" s="22"/>
      <c r="C1" s="69" t="s">
        <v>165</v>
      </c>
      <c r="D1" s="69"/>
      <c r="E1" s="22"/>
      <c r="F1" s="22"/>
    </row>
    <row r="2" spans="1:6" ht="15.75">
      <c r="A2" s="70" t="s">
        <v>84</v>
      </c>
      <c r="B2" s="70"/>
      <c r="C2" s="70"/>
      <c r="D2" s="70"/>
      <c r="E2" s="70"/>
      <c r="F2" s="70"/>
    </row>
    <row r="3" spans="1:6" ht="15.75">
      <c r="A3" s="71" t="s">
        <v>85</v>
      </c>
      <c r="B3" s="71"/>
      <c r="C3" s="71"/>
      <c r="D3" s="71"/>
      <c r="E3" s="23"/>
      <c r="F3" s="23"/>
    </row>
    <row r="4" spans="1:6" ht="15.75">
      <c r="A4" s="71" t="s">
        <v>194</v>
      </c>
      <c r="B4" s="71"/>
      <c r="C4" s="71"/>
      <c r="D4" s="71"/>
      <c r="E4" s="23"/>
      <c r="F4" s="23"/>
    </row>
    <row r="5" spans="1:6" ht="15.75">
      <c r="A5" s="23"/>
      <c r="B5" s="23"/>
      <c r="C5" s="23"/>
      <c r="D5" s="23" t="s">
        <v>90</v>
      </c>
      <c r="E5" s="23"/>
      <c r="F5" s="23"/>
    </row>
    <row r="6" spans="1:6" ht="15.75">
      <c r="A6" s="72" t="s">
        <v>73</v>
      </c>
      <c r="B6" s="74" t="s">
        <v>74</v>
      </c>
      <c r="C6" s="24" t="s">
        <v>75</v>
      </c>
      <c r="D6" s="24" t="s">
        <v>76</v>
      </c>
      <c r="E6" s="23"/>
      <c r="F6" s="23"/>
    </row>
    <row r="7" spans="1:6" ht="15.75">
      <c r="A7" s="73"/>
      <c r="B7" s="74"/>
      <c r="C7" s="25"/>
      <c r="D7" s="26"/>
      <c r="E7" s="23"/>
      <c r="F7" s="23"/>
    </row>
    <row r="8" spans="1:6" ht="52.5" customHeight="1">
      <c r="A8" s="45" t="s">
        <v>77</v>
      </c>
      <c r="B8" s="45" t="s">
        <v>78</v>
      </c>
      <c r="C8" s="38">
        <f>-(C9+C10)</f>
        <v>-10735.200000000012</v>
      </c>
      <c r="D8" s="38">
        <f>-(D9+D10)</f>
        <v>-6572.4000000000015</v>
      </c>
      <c r="E8" s="23"/>
      <c r="F8" s="23"/>
    </row>
    <row r="9" spans="1:6" ht="50.25" customHeight="1">
      <c r="A9" s="27" t="s">
        <v>79</v>
      </c>
      <c r="B9" s="27" t="s">
        <v>80</v>
      </c>
      <c r="C9" s="39">
        <f>-'Приложение 1'!C66</f>
        <v>-58077.599999999991</v>
      </c>
      <c r="D9" s="39">
        <f>-'Приложение 1'!D66</f>
        <v>-18773.400000000001</v>
      </c>
      <c r="E9" s="23"/>
      <c r="F9" s="23"/>
    </row>
    <row r="10" spans="1:6" ht="51.75" customHeight="1">
      <c r="A10" s="27" t="s">
        <v>81</v>
      </c>
      <c r="B10" s="27" t="s">
        <v>82</v>
      </c>
      <c r="C10" s="39">
        <f>'Приложение 2'!D34</f>
        <v>68812.800000000003</v>
      </c>
      <c r="D10" s="39">
        <f>'Приложение 2'!E34</f>
        <v>25345.800000000003</v>
      </c>
      <c r="E10" s="23"/>
      <c r="F10" s="23"/>
    </row>
    <row r="11" spans="1:6" ht="52.5" customHeight="1">
      <c r="A11" s="28"/>
      <c r="B11" s="29" t="s">
        <v>83</v>
      </c>
      <c r="C11" s="38">
        <f>-C8</f>
        <v>10735.200000000012</v>
      </c>
      <c r="D11" s="38">
        <f>-D8</f>
        <v>6572.4000000000015</v>
      </c>
      <c r="E11" s="23"/>
      <c r="F11" s="23"/>
    </row>
    <row r="12" spans="1:6" ht="15.75">
      <c r="A12" s="20"/>
      <c r="B12" s="20"/>
      <c r="C12" s="20"/>
      <c r="D12" s="20"/>
      <c r="E12" s="20"/>
      <c r="F12" s="20"/>
    </row>
    <row r="13" spans="1:6" ht="15.75">
      <c r="A13" s="20"/>
      <c r="B13" s="20"/>
      <c r="C13" s="20"/>
      <c r="D13" s="20"/>
      <c r="E13" s="20"/>
      <c r="F13" s="20"/>
    </row>
  </sheetData>
  <mergeCells count="6">
    <mergeCell ref="C1:D1"/>
    <mergeCell ref="A2:F2"/>
    <mergeCell ref="A3:D3"/>
    <mergeCell ref="A4:D4"/>
    <mergeCell ref="A6:A7"/>
    <mergeCell ref="B6:B7"/>
  </mergeCells>
  <pageMargins left="1.1023622047244095" right="0.39370078740157483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selection activeCell="G10" sqref="G10"/>
    </sheetView>
  </sheetViews>
  <sheetFormatPr defaultRowHeight="15"/>
  <cols>
    <col min="1" max="1" width="76" customWidth="1"/>
    <col min="2" max="2" width="7.28515625" customWidth="1"/>
    <col min="3" max="3" width="5.85546875" customWidth="1"/>
    <col min="4" max="4" width="11.7109375" customWidth="1"/>
    <col min="5" max="5" width="9.140625" customWidth="1"/>
    <col min="6" max="6" width="7.28515625" customWidth="1"/>
  </cols>
  <sheetData>
    <row r="1" spans="1:6">
      <c r="E1" s="46" t="s">
        <v>32</v>
      </c>
    </row>
    <row r="2" spans="1:6" ht="14.25" customHeight="1">
      <c r="A2" s="75" t="s">
        <v>72</v>
      </c>
      <c r="B2" s="75"/>
      <c r="C2" s="75"/>
      <c r="D2" s="75"/>
      <c r="E2" s="75"/>
      <c r="F2" s="75"/>
    </row>
    <row r="3" spans="1:6" ht="19.5" customHeight="1">
      <c r="A3" s="75" t="s">
        <v>193</v>
      </c>
      <c r="B3" s="75"/>
      <c r="C3" s="75"/>
      <c r="D3" s="75"/>
      <c r="E3" s="75"/>
    </row>
    <row r="4" spans="1:6" ht="15.75">
      <c r="A4" s="6"/>
      <c r="B4" s="6"/>
      <c r="C4" s="6"/>
      <c r="D4" s="3"/>
      <c r="E4" s="4" t="s">
        <v>0</v>
      </c>
    </row>
    <row r="5" spans="1:6" ht="70.5" customHeight="1">
      <c r="A5" s="7" t="s">
        <v>33</v>
      </c>
      <c r="B5" s="8" t="s">
        <v>34</v>
      </c>
      <c r="C5" s="8" t="s">
        <v>35</v>
      </c>
      <c r="D5" s="7" t="s">
        <v>158</v>
      </c>
      <c r="E5" s="7" t="s">
        <v>89</v>
      </c>
      <c r="F5" s="7" t="s">
        <v>167</v>
      </c>
    </row>
    <row r="6" spans="1:6" ht="15.75">
      <c r="A6" s="17">
        <v>1</v>
      </c>
      <c r="B6" s="18" t="s">
        <v>36</v>
      </c>
      <c r="C6" s="17">
        <v>3</v>
      </c>
      <c r="D6" s="17">
        <v>5</v>
      </c>
      <c r="E6" s="17">
        <v>7</v>
      </c>
      <c r="F6" s="18" t="s">
        <v>181</v>
      </c>
    </row>
    <row r="7" spans="1:6" ht="33" customHeight="1">
      <c r="A7" s="10" t="s">
        <v>37</v>
      </c>
      <c r="B7" s="11" t="s">
        <v>38</v>
      </c>
      <c r="C7" s="11"/>
      <c r="D7" s="12">
        <f t="shared" ref="D7:E7" si="0">D9+D12+D10+D8+D11</f>
        <v>21490</v>
      </c>
      <c r="E7" s="12">
        <f t="shared" si="0"/>
        <v>5625.8</v>
      </c>
      <c r="F7" s="41">
        <f t="shared" ref="F7:F31" si="1">E7/D7*100</f>
        <v>26.178687761749654</v>
      </c>
    </row>
    <row r="8" spans="1:6" ht="36" customHeight="1">
      <c r="A8" s="66" t="s">
        <v>146</v>
      </c>
      <c r="B8" s="9" t="s">
        <v>38</v>
      </c>
      <c r="C8" s="9" t="s">
        <v>39</v>
      </c>
      <c r="D8" s="14">
        <v>2182</v>
      </c>
      <c r="E8" s="67">
        <v>670.6</v>
      </c>
      <c r="F8" s="40">
        <f t="shared" si="1"/>
        <v>30.733272227314391</v>
      </c>
    </row>
    <row r="9" spans="1:6" ht="58.5" customHeight="1">
      <c r="A9" s="13" t="s">
        <v>41</v>
      </c>
      <c r="B9" s="9" t="s">
        <v>38</v>
      </c>
      <c r="C9" s="9" t="s">
        <v>42</v>
      </c>
      <c r="D9" s="14">
        <v>15855</v>
      </c>
      <c r="E9" s="67">
        <v>4087.6</v>
      </c>
      <c r="F9" s="40">
        <f t="shared" si="1"/>
        <v>25.781141595711134</v>
      </c>
    </row>
    <row r="10" spans="1:6" ht="49.5" customHeight="1">
      <c r="A10" s="21" t="s">
        <v>87</v>
      </c>
      <c r="B10" s="9" t="s">
        <v>38</v>
      </c>
      <c r="C10" s="9" t="s">
        <v>88</v>
      </c>
      <c r="D10" s="14">
        <v>18</v>
      </c>
      <c r="E10" s="67">
        <v>18</v>
      </c>
      <c r="F10" s="40">
        <f t="shared" si="1"/>
        <v>100</v>
      </c>
    </row>
    <row r="11" spans="1:6" ht="25.5" customHeight="1">
      <c r="A11" s="21" t="s">
        <v>164</v>
      </c>
      <c r="B11" s="9" t="s">
        <v>38</v>
      </c>
      <c r="C11" s="9" t="s">
        <v>44</v>
      </c>
      <c r="D11" s="14">
        <v>97</v>
      </c>
      <c r="E11" s="67"/>
      <c r="F11" s="40">
        <f t="shared" si="1"/>
        <v>0</v>
      </c>
    </row>
    <row r="12" spans="1:6" ht="36" customHeight="1">
      <c r="A12" s="13" t="s">
        <v>45</v>
      </c>
      <c r="B12" s="9" t="s">
        <v>38</v>
      </c>
      <c r="C12" s="9" t="s">
        <v>46</v>
      </c>
      <c r="D12" s="14">
        <v>3338</v>
      </c>
      <c r="E12" s="67">
        <v>849.6</v>
      </c>
      <c r="F12" s="40">
        <f t="shared" si="1"/>
        <v>25.452366686638705</v>
      </c>
    </row>
    <row r="13" spans="1:6" ht="20.25" customHeight="1">
      <c r="A13" s="15" t="s">
        <v>70</v>
      </c>
      <c r="B13" s="11" t="s">
        <v>39</v>
      </c>
      <c r="C13" s="11"/>
      <c r="D13" s="12">
        <f t="shared" ref="D13:E13" si="2">D14</f>
        <v>1883</v>
      </c>
      <c r="E13" s="12">
        <f t="shared" si="2"/>
        <v>457</v>
      </c>
      <c r="F13" s="41">
        <f t="shared" si="1"/>
        <v>24.269782262347317</v>
      </c>
    </row>
    <row r="14" spans="1:6" ht="15.75">
      <c r="A14" s="5" t="s">
        <v>69</v>
      </c>
      <c r="B14" s="9" t="s">
        <v>39</v>
      </c>
      <c r="C14" s="9" t="s">
        <v>40</v>
      </c>
      <c r="D14" s="14">
        <v>1883</v>
      </c>
      <c r="E14" s="14">
        <v>457</v>
      </c>
      <c r="F14" s="41">
        <f t="shared" si="1"/>
        <v>24.269782262347317</v>
      </c>
    </row>
    <row r="15" spans="1:6" ht="39" customHeight="1">
      <c r="A15" s="10" t="s">
        <v>47</v>
      </c>
      <c r="B15" s="11" t="s">
        <v>40</v>
      </c>
      <c r="C15" s="11"/>
      <c r="D15" s="44">
        <f t="shared" ref="D15:E15" si="3">D17+D16</f>
        <v>2772.6</v>
      </c>
      <c r="E15" s="44">
        <f t="shared" si="3"/>
        <v>1022.3</v>
      </c>
      <c r="F15" s="41">
        <f t="shared" si="1"/>
        <v>36.871528529178391</v>
      </c>
    </row>
    <row r="16" spans="1:6" s="56" customFormat="1" ht="41.25" customHeight="1">
      <c r="A16" s="21" t="s">
        <v>189</v>
      </c>
      <c r="B16" s="8" t="s">
        <v>40</v>
      </c>
      <c r="C16" s="8" t="s">
        <v>53</v>
      </c>
      <c r="D16" s="55">
        <v>2251.6</v>
      </c>
      <c r="E16" s="55">
        <v>501.3</v>
      </c>
      <c r="F16" s="50">
        <f t="shared" si="1"/>
        <v>22.26416770296678</v>
      </c>
    </row>
    <row r="17" spans="1:6" ht="37.5" customHeight="1">
      <c r="A17" s="13" t="s">
        <v>49</v>
      </c>
      <c r="B17" s="9" t="s">
        <v>40</v>
      </c>
      <c r="C17" s="9" t="s">
        <v>50</v>
      </c>
      <c r="D17" s="14">
        <v>521</v>
      </c>
      <c r="E17" s="14">
        <v>521</v>
      </c>
      <c r="F17" s="40">
        <f t="shared" si="1"/>
        <v>100</v>
      </c>
    </row>
    <row r="18" spans="1:6" ht="15.75">
      <c r="A18" s="10" t="s">
        <v>51</v>
      </c>
      <c r="B18" s="11" t="s">
        <v>42</v>
      </c>
      <c r="C18" s="11"/>
      <c r="D18" s="12">
        <f>D20+D21+D19</f>
        <v>12259.5</v>
      </c>
      <c r="E18" s="12">
        <f>E20+E21+E19</f>
        <v>6851.8</v>
      </c>
      <c r="F18" s="41">
        <f t="shared" si="1"/>
        <v>55.889718177739709</v>
      </c>
    </row>
    <row r="19" spans="1:6" ht="15.75">
      <c r="A19" s="13" t="s">
        <v>157</v>
      </c>
      <c r="B19" s="9" t="s">
        <v>42</v>
      </c>
      <c r="C19" s="9" t="s">
        <v>38</v>
      </c>
      <c r="D19" s="14">
        <v>2522</v>
      </c>
      <c r="E19" s="14">
        <v>256.5</v>
      </c>
      <c r="F19" s="40">
        <f t="shared" si="1"/>
        <v>10.170499603489294</v>
      </c>
    </row>
    <row r="20" spans="1:6" ht="15.75">
      <c r="A20" s="7" t="s">
        <v>71</v>
      </c>
      <c r="B20" s="9" t="s">
        <v>42</v>
      </c>
      <c r="C20" s="9" t="s">
        <v>48</v>
      </c>
      <c r="D20" s="14">
        <v>9660</v>
      </c>
      <c r="E20" s="14">
        <v>6595.3</v>
      </c>
      <c r="F20" s="40">
        <f t="shared" si="1"/>
        <v>68.27432712215321</v>
      </c>
    </row>
    <row r="21" spans="1:6" ht="15.75">
      <c r="A21" s="13" t="s">
        <v>54</v>
      </c>
      <c r="B21" s="9" t="s">
        <v>42</v>
      </c>
      <c r="C21" s="9" t="s">
        <v>55</v>
      </c>
      <c r="D21" s="14">
        <v>77.5</v>
      </c>
      <c r="E21" s="14"/>
      <c r="F21" s="40">
        <f t="shared" si="1"/>
        <v>0</v>
      </c>
    </row>
    <row r="22" spans="1:6" ht="18.75" customHeight="1">
      <c r="A22" s="10" t="s">
        <v>56</v>
      </c>
      <c r="B22" s="11" t="s">
        <v>57</v>
      </c>
      <c r="C22" s="11"/>
      <c r="D22" s="44">
        <f t="shared" ref="D22:E22" si="4">D23+D24</f>
        <v>19623.7</v>
      </c>
      <c r="E22" s="44">
        <f t="shared" si="4"/>
        <v>6885.9000000000005</v>
      </c>
      <c r="F22" s="41">
        <f t="shared" si="1"/>
        <v>35.089712949138033</v>
      </c>
    </row>
    <row r="23" spans="1:6" ht="15.75">
      <c r="A23" s="7" t="s">
        <v>58</v>
      </c>
      <c r="B23" s="9" t="s">
        <v>57</v>
      </c>
      <c r="C23" s="9" t="s">
        <v>38</v>
      </c>
      <c r="D23" s="14">
        <v>527</v>
      </c>
      <c r="E23" s="14">
        <v>121.3</v>
      </c>
      <c r="F23" s="40">
        <f t="shared" si="1"/>
        <v>23.017077798861479</v>
      </c>
    </row>
    <row r="24" spans="1:6" ht="15.75">
      <c r="A24" s="13" t="s">
        <v>59</v>
      </c>
      <c r="B24" s="9" t="s">
        <v>57</v>
      </c>
      <c r="C24" s="9" t="s">
        <v>40</v>
      </c>
      <c r="D24" s="14">
        <v>19096.7</v>
      </c>
      <c r="E24" s="14">
        <v>6764.6</v>
      </c>
      <c r="F24" s="40">
        <f t="shared" si="1"/>
        <v>35.422874109139272</v>
      </c>
    </row>
    <row r="25" spans="1:6" ht="15.75">
      <c r="A25" s="10" t="s">
        <v>60</v>
      </c>
      <c r="B25" s="11" t="s">
        <v>43</v>
      </c>
      <c r="C25" s="11"/>
      <c r="D25" s="44">
        <f>D26</f>
        <v>164</v>
      </c>
      <c r="E25" s="12">
        <f t="shared" ref="E25" si="5">E26</f>
        <v>164</v>
      </c>
      <c r="F25" s="41">
        <f t="shared" si="1"/>
        <v>100</v>
      </c>
    </row>
    <row r="26" spans="1:6" ht="24" customHeight="1">
      <c r="A26" s="7" t="s">
        <v>61</v>
      </c>
      <c r="B26" s="9" t="s">
        <v>43</v>
      </c>
      <c r="C26" s="9" t="s">
        <v>43</v>
      </c>
      <c r="D26" s="14">
        <v>164</v>
      </c>
      <c r="E26" s="14">
        <v>164</v>
      </c>
      <c r="F26" s="40">
        <f t="shared" si="1"/>
        <v>100</v>
      </c>
    </row>
    <row r="27" spans="1:6" ht="21.75" customHeight="1">
      <c r="A27" s="10" t="s">
        <v>62</v>
      </c>
      <c r="B27" s="11" t="s">
        <v>52</v>
      </c>
      <c r="C27" s="11"/>
      <c r="D27" s="12">
        <f t="shared" ref="D27:E27" si="6">D28</f>
        <v>2140</v>
      </c>
      <c r="E27" s="12">
        <f t="shared" si="6"/>
        <v>795</v>
      </c>
      <c r="F27" s="41">
        <f t="shared" si="1"/>
        <v>37.149532710280376</v>
      </c>
    </row>
    <row r="28" spans="1:6" ht="15.75">
      <c r="A28" s="7" t="s">
        <v>63</v>
      </c>
      <c r="B28" s="9" t="s">
        <v>52</v>
      </c>
      <c r="C28" s="9" t="s">
        <v>38</v>
      </c>
      <c r="D28" s="14">
        <v>2140</v>
      </c>
      <c r="E28" s="14">
        <v>795</v>
      </c>
      <c r="F28" s="40">
        <f t="shared" si="1"/>
        <v>37.149532710280376</v>
      </c>
    </row>
    <row r="29" spans="1:6" ht="22.5" customHeight="1">
      <c r="A29" s="10" t="s">
        <v>64</v>
      </c>
      <c r="B29" s="11" t="s">
        <v>53</v>
      </c>
      <c r="C29" s="11"/>
      <c r="D29" s="44">
        <f t="shared" ref="D29:E29" si="7">D30+D31</f>
        <v>352</v>
      </c>
      <c r="E29" s="44">
        <f t="shared" si="7"/>
        <v>144</v>
      </c>
      <c r="F29" s="40">
        <f t="shared" si="1"/>
        <v>40.909090909090914</v>
      </c>
    </row>
    <row r="30" spans="1:6" ht="15.75">
      <c r="A30" s="13" t="s">
        <v>65</v>
      </c>
      <c r="B30" s="9" t="s">
        <v>53</v>
      </c>
      <c r="C30" s="9" t="s">
        <v>38</v>
      </c>
      <c r="D30" s="14">
        <v>302</v>
      </c>
      <c r="E30" s="14">
        <v>94</v>
      </c>
      <c r="F30" s="40">
        <f t="shared" si="1"/>
        <v>31.125827814569533</v>
      </c>
    </row>
    <row r="31" spans="1:6" ht="24" customHeight="1">
      <c r="A31" s="21" t="s">
        <v>166</v>
      </c>
      <c r="B31" s="9" t="s">
        <v>53</v>
      </c>
      <c r="C31" s="9" t="s">
        <v>40</v>
      </c>
      <c r="D31" s="14">
        <v>50</v>
      </c>
      <c r="E31" s="14">
        <v>50</v>
      </c>
      <c r="F31" s="40">
        <f t="shared" si="1"/>
        <v>100</v>
      </c>
    </row>
    <row r="32" spans="1:6" ht="15.75">
      <c r="A32" s="16" t="s">
        <v>66</v>
      </c>
      <c r="B32" s="11" t="s">
        <v>44</v>
      </c>
      <c r="C32" s="11"/>
      <c r="D32" s="12">
        <f t="shared" ref="D32:E32" si="8">D33</f>
        <v>8128</v>
      </c>
      <c r="E32" s="12">
        <f t="shared" si="8"/>
        <v>3400</v>
      </c>
      <c r="F32" s="41">
        <f>E32/D32*100</f>
        <v>41.830708661417319</v>
      </c>
    </row>
    <row r="33" spans="1:6" ht="15.75">
      <c r="A33" s="7" t="s">
        <v>67</v>
      </c>
      <c r="B33" s="9" t="s">
        <v>44</v>
      </c>
      <c r="C33" s="9" t="s">
        <v>39</v>
      </c>
      <c r="D33" s="14">
        <v>8128</v>
      </c>
      <c r="E33" s="14">
        <v>3400</v>
      </c>
      <c r="F33" s="40">
        <f>E33/D33*100</f>
        <v>41.830708661417319</v>
      </c>
    </row>
    <row r="34" spans="1:6" ht="15.75">
      <c r="A34" s="16" t="s">
        <v>68</v>
      </c>
      <c r="B34" s="11"/>
      <c r="C34" s="11"/>
      <c r="D34" s="44">
        <f>D7+D13+D15+D18+D22+D25+D27+D29+D32</f>
        <v>68812.800000000003</v>
      </c>
      <c r="E34" s="44">
        <f>E7+E13+E15+E18+E22+E25+E27+E29+E32</f>
        <v>25345.800000000003</v>
      </c>
      <c r="F34" s="41">
        <f>E34/D34*100</f>
        <v>36.832972935267861</v>
      </c>
    </row>
    <row r="37" spans="1:6">
      <c r="D37" s="19"/>
      <c r="E37" s="19"/>
    </row>
  </sheetData>
  <mergeCells count="2">
    <mergeCell ref="A2:F2"/>
    <mergeCell ref="A3:E3"/>
  </mergeCells>
  <pageMargins left="1.1023622047244095" right="0.11811023622047245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1</vt:lpstr>
      <vt:lpstr>приложение3</vt:lpstr>
      <vt:lpstr>Приложение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</dc:creator>
  <cp:lastModifiedBy>admin</cp:lastModifiedBy>
  <cp:lastPrinted>2023-02-09T12:06:43Z</cp:lastPrinted>
  <dcterms:created xsi:type="dcterms:W3CDTF">2013-03-26T03:35:17Z</dcterms:created>
  <dcterms:modified xsi:type="dcterms:W3CDTF">2023-02-13T11:50:43Z</dcterms:modified>
</cp:coreProperties>
</file>