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65" windowWidth="15120" windowHeight="7950" activeTab="9"/>
  </bookViews>
  <sheets>
    <sheet name="Форма 1 " sheetId="18" r:id="rId1"/>
    <sheet name="Форма 2" sheetId="16" r:id="rId2"/>
    <sheet name="форма 3" sheetId="5" r:id="rId3"/>
    <sheet name="форма 4" sheetId="1" r:id="rId4"/>
    <sheet name="Лист5" sheetId="6" r:id="rId5"/>
    <sheet name="Форма 6" sheetId="7" r:id="rId6"/>
    <sheet name="Форма 7" sheetId="8" r:id="rId7"/>
    <sheet name="сведения " sheetId="9" r:id="rId8"/>
    <sheet name="211расчеты" sheetId="10" r:id="rId9"/>
    <sheet name="расчет 212" sheetId="11" r:id="rId10"/>
    <sheet name="расчет 213" sheetId="12" r:id="rId11"/>
    <sheet name="расчет 220" sheetId="14" r:id="rId12"/>
    <sheet name="расчет 290" sheetId="13" r:id="rId13"/>
    <sheet name="расчет 300" sheetId="15" r:id="rId14"/>
    <sheet name="Лист1" sheetId="17" r:id="rId15"/>
  </sheets>
  <definedNames>
    <definedName name="_xlnm.Print_Titles" localSheetId="3">'форма 4'!$3:$5</definedName>
  </definedNames>
  <calcPr calcId="145621" refMode="R1C1"/>
</workbook>
</file>

<file path=xl/calcChain.xml><?xml version="1.0" encoding="utf-8"?>
<calcChain xmlns="http://schemas.openxmlformats.org/spreadsheetml/2006/main">
  <c r="E19" i="15" l="1"/>
  <c r="E27" i="15"/>
  <c r="D104" i="14"/>
  <c r="E95" i="14"/>
  <c r="D73" i="14" l="1"/>
  <c r="E48" i="14" l="1"/>
  <c r="E21" i="14"/>
  <c r="C39" i="13"/>
  <c r="D39" i="13"/>
  <c r="E16" i="13"/>
  <c r="D13" i="12"/>
  <c r="D8" i="12"/>
  <c r="D20" i="12"/>
  <c r="D17" i="12"/>
  <c r="D14" i="12"/>
  <c r="D9" i="12"/>
  <c r="F16" i="11"/>
  <c r="D20" i="10"/>
  <c r="J22" i="10"/>
  <c r="D18" i="10"/>
  <c r="D19" i="10"/>
  <c r="I19" i="10" s="1"/>
  <c r="I18" i="10"/>
  <c r="K11" i="6" l="1"/>
  <c r="L11" i="6"/>
  <c r="K8" i="6"/>
  <c r="L8" i="6"/>
  <c r="F8" i="6"/>
  <c r="F11" i="6" s="1"/>
  <c r="E8" i="6"/>
  <c r="E11" i="6"/>
  <c r="G66" i="1"/>
  <c r="G23" i="1" l="1"/>
  <c r="E28" i="15" l="1"/>
  <c r="D25" i="13"/>
  <c r="R85" i="1" l="1"/>
  <c r="L85" i="1"/>
  <c r="F85" i="1"/>
  <c r="R84" i="1"/>
  <c r="L84" i="1"/>
  <c r="F84" i="1"/>
  <c r="R83" i="1"/>
  <c r="L83" i="1"/>
  <c r="F83" i="1"/>
  <c r="R82" i="1"/>
  <c r="L82" i="1"/>
  <c r="F82" i="1"/>
  <c r="R81" i="1"/>
  <c r="L81" i="1"/>
  <c r="F81" i="1"/>
  <c r="W80" i="1"/>
  <c r="V80" i="1"/>
  <c r="U80" i="1"/>
  <c r="T80" i="1"/>
  <c r="S80" i="1"/>
  <c r="R80" i="1" s="1"/>
  <c r="Q80" i="1"/>
  <c r="P80" i="1"/>
  <c r="O80" i="1"/>
  <c r="N80" i="1"/>
  <c r="M80" i="1"/>
  <c r="K80" i="1"/>
  <c r="J80" i="1"/>
  <c r="I80" i="1"/>
  <c r="H80" i="1"/>
  <c r="G80" i="1"/>
  <c r="R79" i="1"/>
  <c r="L79" i="1"/>
  <c r="F79" i="1"/>
  <c r="R78" i="1"/>
  <c r="L78" i="1"/>
  <c r="F78" i="1"/>
  <c r="R77" i="1"/>
  <c r="L77" i="1"/>
  <c r="F77" i="1"/>
  <c r="R76" i="1"/>
  <c r="L76" i="1"/>
  <c r="F76" i="1"/>
  <c r="W75" i="1"/>
  <c r="V75" i="1"/>
  <c r="U75" i="1"/>
  <c r="R75" i="1" s="1"/>
  <c r="T75" i="1"/>
  <c r="S75" i="1"/>
  <c r="Q75" i="1"/>
  <c r="Q65" i="1" s="1"/>
  <c r="P75" i="1"/>
  <c r="O75" i="1"/>
  <c r="N75" i="1"/>
  <c r="M75" i="1"/>
  <c r="L75" i="1" s="1"/>
  <c r="K75" i="1"/>
  <c r="J75" i="1"/>
  <c r="I75" i="1"/>
  <c r="F75" i="1" s="1"/>
  <c r="H75" i="1"/>
  <c r="G75" i="1"/>
  <c r="R74" i="1"/>
  <c r="L74" i="1"/>
  <c r="F74" i="1"/>
  <c r="W73" i="1"/>
  <c r="V73" i="1"/>
  <c r="U73" i="1"/>
  <c r="T73" i="1"/>
  <c r="S73" i="1"/>
  <c r="R73" i="1"/>
  <c r="Q73" i="1"/>
  <c r="P73" i="1"/>
  <c r="O73" i="1"/>
  <c r="N73" i="1"/>
  <c r="M73" i="1"/>
  <c r="L73" i="1" s="1"/>
  <c r="K73" i="1"/>
  <c r="J73" i="1"/>
  <c r="I73" i="1"/>
  <c r="H73" i="1"/>
  <c r="G73" i="1"/>
  <c r="F73" i="1"/>
  <c r="R72" i="1"/>
  <c r="L72" i="1"/>
  <c r="F72" i="1"/>
  <c r="R71" i="1"/>
  <c r="L71" i="1"/>
  <c r="F71" i="1"/>
  <c r="R70" i="1"/>
  <c r="L70" i="1"/>
  <c r="F70" i="1"/>
  <c r="R69" i="1"/>
  <c r="L69" i="1"/>
  <c r="F69" i="1"/>
  <c r="R68" i="1"/>
  <c r="L68" i="1"/>
  <c r="F68" i="1"/>
  <c r="R67" i="1"/>
  <c r="L67" i="1"/>
  <c r="F67" i="1"/>
  <c r="W66" i="1"/>
  <c r="W65" i="1" s="1"/>
  <c r="V66" i="1"/>
  <c r="V65" i="1" s="1"/>
  <c r="U66" i="1"/>
  <c r="T66" i="1"/>
  <c r="S66" i="1"/>
  <c r="S65" i="1" s="1"/>
  <c r="R66" i="1"/>
  <c r="Q66" i="1"/>
  <c r="P66" i="1"/>
  <c r="O66" i="1"/>
  <c r="O65" i="1" s="1"/>
  <c r="N66" i="1"/>
  <c r="N65" i="1" s="1"/>
  <c r="M66" i="1"/>
  <c r="L66" i="1" s="1"/>
  <c r="K66" i="1"/>
  <c r="K65" i="1" s="1"/>
  <c r="J66" i="1"/>
  <c r="F66" i="1" s="1"/>
  <c r="I66" i="1"/>
  <c r="H66" i="1"/>
  <c r="T65" i="1"/>
  <c r="P65" i="1"/>
  <c r="H65" i="1"/>
  <c r="R64" i="1"/>
  <c r="L64" i="1"/>
  <c r="F64" i="1"/>
  <c r="R63" i="1"/>
  <c r="L63" i="1"/>
  <c r="F63" i="1"/>
  <c r="R62" i="1"/>
  <c r="L62" i="1"/>
  <c r="F62" i="1"/>
  <c r="R61" i="1"/>
  <c r="L61" i="1"/>
  <c r="F61" i="1"/>
  <c r="R60" i="1"/>
  <c r="L60" i="1"/>
  <c r="F60" i="1"/>
  <c r="R59" i="1"/>
  <c r="L59" i="1"/>
  <c r="F59" i="1"/>
  <c r="R58" i="1"/>
  <c r="L58" i="1"/>
  <c r="F58" i="1"/>
  <c r="R57" i="1"/>
  <c r="L57" i="1"/>
  <c r="F57" i="1"/>
  <c r="R56" i="1"/>
  <c r="L56" i="1"/>
  <c r="F56" i="1"/>
  <c r="R55" i="1"/>
  <c r="L55" i="1"/>
  <c r="F55" i="1"/>
  <c r="R54" i="1"/>
  <c r="L54" i="1"/>
  <c r="F54" i="1"/>
  <c r="R53" i="1"/>
  <c r="L53" i="1"/>
  <c r="F53" i="1"/>
  <c r="R52" i="1"/>
  <c r="L52" i="1"/>
  <c r="F52" i="1"/>
  <c r="R51" i="1"/>
  <c r="L51" i="1"/>
  <c r="F51" i="1"/>
  <c r="W50" i="1"/>
  <c r="V50" i="1"/>
  <c r="U50" i="1"/>
  <c r="T50" i="1"/>
  <c r="S50" i="1"/>
  <c r="R50" i="1" s="1"/>
  <c r="Q50" i="1"/>
  <c r="P50" i="1"/>
  <c r="O50" i="1"/>
  <c r="N50" i="1"/>
  <c r="M50" i="1"/>
  <c r="K50" i="1"/>
  <c r="I50" i="1"/>
  <c r="H50" i="1"/>
  <c r="G50" i="1"/>
  <c r="F50" i="1" s="1"/>
  <c r="R49" i="1"/>
  <c r="L49" i="1"/>
  <c r="F49" i="1"/>
  <c r="W48" i="1"/>
  <c r="V48" i="1"/>
  <c r="U48" i="1"/>
  <c r="T48" i="1"/>
  <c r="S48" i="1"/>
  <c r="R48" i="1" s="1"/>
  <c r="Q48" i="1"/>
  <c r="P48" i="1"/>
  <c r="O48" i="1"/>
  <c r="N48" i="1"/>
  <c r="M48" i="1"/>
  <c r="L48" i="1"/>
  <c r="K48" i="1"/>
  <c r="J48" i="1"/>
  <c r="I48" i="1"/>
  <c r="H48" i="1"/>
  <c r="G48" i="1"/>
  <c r="F48" i="1" s="1"/>
  <c r="R47" i="1"/>
  <c r="L47" i="1"/>
  <c r="F47" i="1"/>
  <c r="R46" i="1"/>
  <c r="L46" i="1"/>
  <c r="F46" i="1"/>
  <c r="R45" i="1"/>
  <c r="L45" i="1"/>
  <c r="F45" i="1"/>
  <c r="R44" i="1"/>
  <c r="L44" i="1"/>
  <c r="F44" i="1"/>
  <c r="R43" i="1"/>
  <c r="L43" i="1"/>
  <c r="F43" i="1"/>
  <c r="R42" i="1"/>
  <c r="L42" i="1"/>
  <c r="F42" i="1"/>
  <c r="R41" i="1"/>
  <c r="L41" i="1"/>
  <c r="F41" i="1"/>
  <c r="R40" i="1"/>
  <c r="L40" i="1"/>
  <c r="F40" i="1"/>
  <c r="R38" i="1"/>
  <c r="L38" i="1"/>
  <c r="F38" i="1"/>
  <c r="R37" i="1"/>
  <c r="L37" i="1"/>
  <c r="F37" i="1"/>
  <c r="R36" i="1"/>
  <c r="L36" i="1"/>
  <c r="F36" i="1"/>
  <c r="R35" i="1"/>
  <c r="L35" i="1"/>
  <c r="F35" i="1"/>
  <c r="R34" i="1"/>
  <c r="L34" i="1"/>
  <c r="F34" i="1"/>
  <c r="R33" i="1"/>
  <c r="L33" i="1"/>
  <c r="F33" i="1"/>
  <c r="R32" i="1"/>
  <c r="L32" i="1"/>
  <c r="F32" i="1"/>
  <c r="R31" i="1"/>
  <c r="L31" i="1"/>
  <c r="F31" i="1"/>
  <c r="R30" i="1"/>
  <c r="L30" i="1"/>
  <c r="F30" i="1"/>
  <c r="R29" i="1"/>
  <c r="L29" i="1"/>
  <c r="F29" i="1"/>
  <c r="R28" i="1"/>
  <c r="L28" i="1"/>
  <c r="F28" i="1"/>
  <c r="W27" i="1"/>
  <c r="V27" i="1"/>
  <c r="U27" i="1"/>
  <c r="T27" i="1"/>
  <c r="S27" i="1"/>
  <c r="Q27" i="1"/>
  <c r="P27" i="1"/>
  <c r="O27" i="1"/>
  <c r="N27" i="1"/>
  <c r="M27" i="1"/>
  <c r="K27" i="1"/>
  <c r="J27" i="1"/>
  <c r="I27" i="1"/>
  <c r="H27" i="1"/>
  <c r="G27" i="1"/>
  <c r="R26" i="1"/>
  <c r="L26" i="1"/>
  <c r="F26" i="1"/>
  <c r="R25" i="1"/>
  <c r="L25" i="1"/>
  <c r="F25" i="1"/>
  <c r="R24" i="1"/>
  <c r="L24" i="1"/>
  <c r="F24" i="1"/>
  <c r="W23" i="1"/>
  <c r="W22" i="1" s="1"/>
  <c r="W21" i="1" s="1"/>
  <c r="V23" i="1"/>
  <c r="U23" i="1"/>
  <c r="T23" i="1"/>
  <c r="S23" i="1"/>
  <c r="Q23" i="1"/>
  <c r="P23" i="1"/>
  <c r="O23" i="1"/>
  <c r="O22" i="1" s="1"/>
  <c r="O21" i="1" s="1"/>
  <c r="N23" i="1"/>
  <c r="N22" i="1" s="1"/>
  <c r="M23" i="1"/>
  <c r="K23" i="1"/>
  <c r="K22" i="1" s="1"/>
  <c r="K21" i="1" s="1"/>
  <c r="J23" i="1"/>
  <c r="F23" i="1" s="1"/>
  <c r="I23" i="1"/>
  <c r="H23" i="1"/>
  <c r="U22" i="1"/>
  <c r="T22" i="1"/>
  <c r="T21" i="1" s="1"/>
  <c r="Q22" i="1"/>
  <c r="I22" i="1"/>
  <c r="H22" i="1"/>
  <c r="H21" i="1" s="1"/>
  <c r="R20" i="1"/>
  <c r="L20" i="1"/>
  <c r="F20" i="1"/>
  <c r="R19" i="1"/>
  <c r="L19" i="1"/>
  <c r="F19" i="1"/>
  <c r="R18" i="1"/>
  <c r="L18" i="1"/>
  <c r="F18" i="1"/>
  <c r="R17" i="1"/>
  <c r="L17" i="1"/>
  <c r="F17" i="1"/>
  <c r="F15" i="1" s="1"/>
  <c r="R16" i="1"/>
  <c r="L16" i="1"/>
  <c r="F16" i="1"/>
  <c r="W15" i="1"/>
  <c r="V15" i="1"/>
  <c r="U15" i="1"/>
  <c r="T15" i="1"/>
  <c r="S15" i="1"/>
  <c r="Q15" i="1"/>
  <c r="P15" i="1"/>
  <c r="O15" i="1"/>
  <c r="N15" i="1"/>
  <c r="M15" i="1"/>
  <c r="K15" i="1"/>
  <c r="J15" i="1"/>
  <c r="I15" i="1"/>
  <c r="H15" i="1"/>
  <c r="G15" i="1"/>
  <c r="R14" i="1"/>
  <c r="L14" i="1"/>
  <c r="F14" i="1"/>
  <c r="R13" i="1"/>
  <c r="L13" i="1"/>
  <c r="F13" i="1"/>
  <c r="R12" i="1"/>
  <c r="L12" i="1"/>
  <c r="F12" i="1"/>
  <c r="R11" i="1"/>
  <c r="R9" i="1" s="1"/>
  <c r="L11" i="1"/>
  <c r="F11" i="1"/>
  <c r="F9" i="1" s="1"/>
  <c r="R10" i="1"/>
  <c r="L10" i="1"/>
  <c r="F10" i="1"/>
  <c r="W9" i="1"/>
  <c r="V9" i="1"/>
  <c r="U9" i="1"/>
  <c r="T9" i="1"/>
  <c r="S9" i="1"/>
  <c r="Q9" i="1"/>
  <c r="P9" i="1"/>
  <c r="O9" i="1"/>
  <c r="N9" i="1"/>
  <c r="M9" i="1"/>
  <c r="L9" i="1"/>
  <c r="K9" i="1"/>
  <c r="J9" i="1"/>
  <c r="I9" i="1"/>
  <c r="H9" i="1"/>
  <c r="G9" i="1"/>
  <c r="L15" i="1" l="1"/>
  <c r="V22" i="1"/>
  <c r="V21" i="1" s="1"/>
  <c r="R27" i="1"/>
  <c r="R15" i="1"/>
  <c r="S22" i="1"/>
  <c r="R23" i="1"/>
  <c r="L50" i="1"/>
  <c r="P22" i="1"/>
  <c r="P21" i="1" s="1"/>
  <c r="L23" i="1"/>
  <c r="L80" i="1"/>
  <c r="L27" i="1"/>
  <c r="M22" i="1"/>
  <c r="L22" i="1" s="1"/>
  <c r="F80" i="1"/>
  <c r="G22" i="1"/>
  <c r="F27" i="1"/>
  <c r="G65" i="1"/>
  <c r="N21" i="1"/>
  <c r="R65" i="1"/>
  <c r="Q21" i="1"/>
  <c r="I65" i="1"/>
  <c r="I21" i="1" s="1"/>
  <c r="M65" i="1"/>
  <c r="L65" i="1" s="1"/>
  <c r="U65" i="1"/>
  <c r="U21" i="1" s="1"/>
  <c r="J22" i="1"/>
  <c r="J65" i="1"/>
  <c r="R22" i="1" l="1"/>
  <c r="S21" i="1"/>
  <c r="R21" i="1" s="1"/>
  <c r="J21" i="1"/>
  <c r="F65" i="1"/>
  <c r="G21" i="1"/>
  <c r="M21" i="1"/>
  <c r="L21" i="1" s="1"/>
  <c r="F22" i="1"/>
  <c r="D8" i="6" l="1"/>
  <c r="J8" i="6" s="1"/>
  <c r="J11" i="6" s="1"/>
  <c r="F21" i="1"/>
  <c r="D11" i="6" l="1"/>
  <c r="F85" i="14"/>
  <c r="D46" i="12"/>
  <c r="D43" i="12"/>
  <c r="D40" i="12"/>
  <c r="D35" i="12"/>
  <c r="D34" i="12" s="1"/>
  <c r="E39" i="10"/>
  <c r="F39" i="10"/>
  <c r="G39" i="10"/>
  <c r="H39" i="10"/>
  <c r="D38" i="10"/>
  <c r="D39" i="12" l="1"/>
  <c r="D47" i="12" s="1"/>
  <c r="I38" i="10"/>
  <c r="J38" i="10" l="1"/>
  <c r="C39" i="10"/>
  <c r="D37" i="10"/>
  <c r="D36" i="10"/>
  <c r="I36" i="10" s="1"/>
  <c r="D35" i="10"/>
  <c r="J35" i="10" s="1"/>
  <c r="D21" i="10"/>
  <c r="D17" i="10"/>
  <c r="I17" i="10" s="1"/>
  <c r="I37" i="10" l="1"/>
  <c r="J37" i="10" s="1"/>
  <c r="J36" i="10"/>
  <c r="D39" i="10"/>
  <c r="F13" i="6"/>
  <c r="E13" i="6"/>
  <c r="J39" i="10" l="1"/>
  <c r="I39" i="10"/>
  <c r="D13" i="6"/>
  <c r="E7" i="15"/>
  <c r="F30" i="14"/>
  <c r="F12" i="14"/>
  <c r="F10" i="14"/>
  <c r="D21" i="12"/>
  <c r="F15" i="11"/>
  <c r="D22" i="10"/>
  <c r="E22" i="10"/>
  <c r="F22" i="10"/>
  <c r="G22" i="10"/>
  <c r="H22" i="10"/>
  <c r="I22" i="10"/>
  <c r="C22" i="10"/>
  <c r="F13" i="14" l="1"/>
  <c r="N27" i="9" l="1"/>
  <c r="M27" i="9"/>
</calcChain>
</file>

<file path=xl/comments1.xml><?xml version="1.0" encoding="utf-8"?>
<comments xmlns="http://schemas.openxmlformats.org/spreadsheetml/2006/main">
  <authors>
    <author>Автор</author>
  </authors>
  <commentList>
    <comment ref="B21" authorId="0">
      <text>
        <r>
          <rPr>
            <b/>
            <sz val="9"/>
            <color indexed="81"/>
            <rFont val="Tahoma"/>
            <family val="2"/>
            <charset val="204"/>
          </rPr>
          <t>Автор:</t>
        </r>
        <r>
          <rPr>
            <b/>
            <sz val="9"/>
            <color indexed="81"/>
            <rFont val="Tahoma"/>
            <family val="2"/>
            <charset val="204"/>
          </rPr>
          <t xml:space="preserve">
</t>
        </r>
      </text>
    </comment>
  </commentList>
</comments>
</file>

<file path=xl/sharedStrings.xml><?xml version="1.0" encoding="utf-8"?>
<sst xmlns="http://schemas.openxmlformats.org/spreadsheetml/2006/main" count="981" uniqueCount="447">
  <si>
    <t>Наименование показателя</t>
  </si>
  <si>
    <t>Подвид дохода</t>
  </si>
  <si>
    <t>КВР</t>
  </si>
  <si>
    <t>КОСГУ</t>
  </si>
  <si>
    <t>Всего</t>
  </si>
  <si>
    <t>поступления</t>
  </si>
  <si>
    <t>выплаты</t>
  </si>
  <si>
    <t>в том числе:</t>
  </si>
  <si>
    <t>КФСР</t>
  </si>
  <si>
    <t>доходы от оказания платных услуг</t>
  </si>
  <si>
    <t>суммы принудительного изъятия</t>
  </si>
  <si>
    <t>прочие доходы</t>
  </si>
  <si>
    <t>Поступления всего, в том числе:</t>
  </si>
  <si>
    <t>Выплаты всего, в том числе:</t>
  </si>
  <si>
    <t>средства во временном распоряжении</t>
  </si>
  <si>
    <t>Расходы всего:</t>
  </si>
  <si>
    <t xml:space="preserve">X       </t>
  </si>
  <si>
    <t>Оплата труда и начисления на выплаты по оплате труда, из них:</t>
  </si>
  <si>
    <t xml:space="preserve">Заработная плата    </t>
  </si>
  <si>
    <t xml:space="preserve">Прочие выплаты      </t>
  </si>
  <si>
    <t>Начисления на выплаты по оплате труда</t>
  </si>
  <si>
    <t>Всего оплата работ, услуг,из них:</t>
  </si>
  <si>
    <t xml:space="preserve">Услуги связи        </t>
  </si>
  <si>
    <t xml:space="preserve">Транспортные услуги </t>
  </si>
  <si>
    <t xml:space="preserve">Коммунальные услуги </t>
  </si>
  <si>
    <t>Арендная плата за пользованием имуществом</t>
  </si>
  <si>
    <t>Работы, услуги по содержанию имущества</t>
  </si>
  <si>
    <t>Прочие работы, услуги</t>
  </si>
  <si>
    <t>Пособия по социальной помощи населению</t>
  </si>
  <si>
    <t xml:space="preserve">Прочие расходы      </t>
  </si>
  <si>
    <t xml:space="preserve">Всего поступление нефинансовых активов, из них:         </t>
  </si>
  <si>
    <t>Увеличение стоимости нематериальных активов</t>
  </si>
  <si>
    <t>Увеличение стоимости непроизводственных активов</t>
  </si>
  <si>
    <t>Социальное обеспечение, из них:</t>
  </si>
  <si>
    <t>Увеличение стоимости нематериальных активов, из них:</t>
  </si>
  <si>
    <t>Увеличение стоимости непроизводственных активов, из них:</t>
  </si>
  <si>
    <t>Увеличение стоимости материальных запасов, из них:</t>
  </si>
  <si>
    <t>Остаток средств на начало года всего, в том числе</t>
  </si>
  <si>
    <t>х</t>
  </si>
  <si>
    <t>Увеличение стоимости основных средств, из них:</t>
  </si>
  <si>
    <t>доходы от собственности</t>
  </si>
  <si>
    <t>Объем финансового обеспечения, руб (с точностью до двух знаков после запятой - 0,00)</t>
  </si>
  <si>
    <t>УТВЕРЖДАЮ:</t>
  </si>
  <si>
    <t>Директор МАУ</t>
  </si>
  <si>
    <t>_______________</t>
  </si>
  <si>
    <t>(подпись)</t>
  </si>
  <si>
    <t>(дата утверждения)</t>
  </si>
  <si>
    <t>КОДЫ</t>
  </si>
  <si>
    <t>Наименование учреждения</t>
  </si>
  <si>
    <t>по ОКПО</t>
  </si>
  <si>
    <t>Наименование органа, осуществляющего функции и полномочия учредителя</t>
  </si>
  <si>
    <t>Глава по БК</t>
  </si>
  <si>
    <t>по ОКТМО</t>
  </si>
  <si>
    <t>Адрес фактического местонахождения</t>
  </si>
  <si>
    <t>Идентификационный номер налогоплательщика
(ИНН)</t>
  </si>
  <si>
    <t>по ОКЕИ</t>
  </si>
  <si>
    <t>Код причины постановки на учет (КПП)</t>
  </si>
  <si>
    <t>Единица измерения: руб.</t>
  </si>
  <si>
    <t>по ОКВ</t>
  </si>
  <si>
    <t>Сведения о деятельности учреждения</t>
  </si>
  <si>
    <t>№ п/п</t>
  </si>
  <si>
    <t>Параметры</t>
  </si>
  <si>
    <t>Характеристика параметров</t>
  </si>
  <si>
    <t>Стоимость, руб.</t>
  </si>
  <si>
    <t>1.</t>
  </si>
  <si>
    <t>Цели деятельности муниципального автономного учреждения в соответствии с уставом учреждения</t>
  </si>
  <si>
    <t>X</t>
  </si>
  <si>
    <t>2.</t>
  </si>
  <si>
    <t>Виды деятельности муниципального автономного учреждения, относящиеся к его основным видам деятельности в соответствии с уставом учреждения</t>
  </si>
  <si>
    <t>3.</t>
  </si>
  <si>
    <t>Перечень услуг (работ), относящихся в соответствии с уставом учреждения к основным видам деятельности учреждения, предоставление которых для физических и юридических лиц осуществляется за плату</t>
  </si>
  <si>
    <t>4.</t>
  </si>
  <si>
    <t>4.1.</t>
  </si>
  <si>
    <t>закрепленного собственником имущества за учреждением на праве оперативного управления;</t>
  </si>
  <si>
    <t>4.2.</t>
  </si>
  <si>
    <t>4.3.</t>
  </si>
  <si>
    <t>5.</t>
  </si>
  <si>
    <t>5.1.</t>
  </si>
  <si>
    <t>балансовая стоимость особо ценного движимого имущества</t>
  </si>
  <si>
    <t>Главный бухгалтер</t>
  </si>
  <si>
    <t>Показатели финансового состояния учреждения</t>
  </si>
  <si>
    <t>(на последнюю отчетную дату)</t>
  </si>
  <si>
    <t>Наименование показателей</t>
  </si>
  <si>
    <t>Сумма, руб.</t>
  </si>
  <si>
    <t>Нормативный документ</t>
  </si>
  <si>
    <t>Нефинансовые активы, всего:</t>
  </si>
  <si>
    <t>Показатель 33 приказа Минфина от 21 июля 2011 г. № 86н (для размещения на сайте)</t>
  </si>
  <si>
    <t>из них</t>
  </si>
  <si>
    <t>Показатель 33.1 приказа Минфина от 21 июля 2011 г. № 86н (для размещения на сайте)</t>
  </si>
  <si>
    <t>1.1.</t>
  </si>
  <si>
    <t>недвижимое имущество, всего:</t>
  </si>
  <si>
    <t>Показатель 33.2 приказа Минфина от 21 июля 2011 г. № 86н  (для размещения на сайте)</t>
  </si>
  <si>
    <t>в том числе остаточная стоимость</t>
  </si>
  <si>
    <t>Показатель приказа Минфина от 28 июля 2010 г. N 81н (не размещается на сайте)</t>
  </si>
  <si>
    <t>1.2.</t>
  </si>
  <si>
    <t>особо ценное  движимое имущество</t>
  </si>
  <si>
    <t>Показатель 33.3 приказа Минфина от 21 июля 2011 г. № 86н  (для размещения на сайте)</t>
  </si>
  <si>
    <t>Финансовые активы, всего:</t>
  </si>
  <si>
    <t>Показатель 34 приказа Минфина от 21 июля 2011 г. № 86н  (для размещения на сайте)</t>
  </si>
  <si>
    <t xml:space="preserve"> из них: </t>
  </si>
  <si>
    <t>Показатель 34.1 приказа Минфина от 21 июля 2011 г. № 86н  (для размещения на сайте)</t>
  </si>
  <si>
    <t>2.1.</t>
  </si>
  <si>
    <t>денежные средства учреждения, всего</t>
  </si>
  <si>
    <t>Показатель 34.2 приказа Минфина от 21 июля 2011 г. № 86н  (для размещения на сайте)</t>
  </si>
  <si>
    <t>в том числе денежные средства учреждения, размещенные на депозиты в кредитной организации</t>
  </si>
  <si>
    <t>Показатель 34.3 приказа Минфина от 21 июля 2011 г. № 86н  (для размещения на сайте)</t>
  </si>
  <si>
    <t>2.2.</t>
  </si>
  <si>
    <t>иные финансовые инструменты</t>
  </si>
  <si>
    <t>2.3.</t>
  </si>
  <si>
    <t>дебиторская задолженность по доходам</t>
  </si>
  <si>
    <t>2.4.</t>
  </si>
  <si>
    <t>дебиторская задолженность по расходам</t>
  </si>
  <si>
    <t>Обязательства, всего:</t>
  </si>
  <si>
    <t>Показатель 35 приказа Минфина от 21 июля 2011 г. № 86н  (для размещения на сайте)</t>
  </si>
  <si>
    <t>из них:</t>
  </si>
  <si>
    <t>Показатель 35.1 приказа Минфина от 21 июля 2011 г. № 86н  (для размещения на сайте)</t>
  </si>
  <si>
    <t>3.1.</t>
  </si>
  <si>
    <t>долговые обязательства</t>
  </si>
  <si>
    <t>Показатель 35.2 приказа Минфина от 21 июля 2011 г. № 86н  (для размещения на сайте)</t>
  </si>
  <si>
    <t>3.2.</t>
  </si>
  <si>
    <t>кредиторская задолженность:</t>
  </si>
  <si>
    <t>в том числе просроченная кредиторская задолженность</t>
  </si>
  <si>
    <t>Код строки</t>
  </si>
  <si>
    <t>Год начала закупки</t>
  </si>
  <si>
    <t>Сумма выплат по расходам на закупку товаров, работ и услуг, руб. (с точностью до двух знаков после запятой - 0,00</t>
  </si>
  <si>
    <t>всего на закупки</t>
  </si>
  <si>
    <t>в соответствии с Федеральным законом от 5 апреля 2013 г. N 44-ФЗ "О контрактной системе в сфере закупок товаров, работ, услуг для обеспечения государственных и муниципальных нужд"</t>
  </si>
  <si>
    <t>в соответствии с Федеральным законом от 18 июля 2011 г. N 223-ФЗ "О закупках товаров, работ, услуг отдельными видами юридических лиц"</t>
  </si>
  <si>
    <t>Выплаты по расходам на закупку товаров, работ, услуг всего:</t>
  </si>
  <si>
    <t>в том числе: на оплату контрактов заключенных до начала очередного финансового года:</t>
  </si>
  <si>
    <t>на закупку товаров работ, услуг по году начала закупки:</t>
  </si>
  <si>
    <t xml:space="preserve">                     Сведения о средствах, поступающих</t>
  </si>
  <si>
    <t xml:space="preserve">            во временное распоряжение учреждения (подразделения)</t>
  </si>
  <si>
    <t xml:space="preserve">                       (очередной финансовый год)</t>
  </si>
  <si>
    <t>Остаток средств на начало года</t>
  </si>
  <si>
    <t>Поступление</t>
  </si>
  <si>
    <t>Выбытие</t>
  </si>
  <si>
    <t>Сумма (руб., с точностью до двух знаков после запятой -0,00)</t>
  </si>
  <si>
    <t>Остататок срдств на конец года</t>
  </si>
  <si>
    <t>010</t>
  </si>
  <si>
    <t>020</t>
  </si>
  <si>
    <t>030</t>
  </si>
  <si>
    <t>040</t>
  </si>
  <si>
    <t>Сумма (тыс.руб.)</t>
  </si>
  <si>
    <t>Справочная информация</t>
  </si>
  <si>
    <t>Объем публичных обязательств, всего</t>
  </si>
  <si>
    <t>Объем бюджетных инвестиций (в части переданных полномочий государственного (муниципального) заказчика в соответствии с Бюджетным кодексом Российской Федерации), всего:</t>
  </si>
  <si>
    <t>Муниципальное учреждение</t>
  </si>
  <si>
    <t>Форма по ОКУД</t>
  </si>
  <si>
    <t>Наименование бюджета</t>
  </si>
  <si>
    <t>Наименование субсидии</t>
  </si>
  <si>
    <t>Код субсидии</t>
  </si>
  <si>
    <t>Разрешенный к использованию остаток субсидии прошлых лет на начало 20__г.</t>
  </si>
  <si>
    <t>Планируемые</t>
  </si>
  <si>
    <t>код</t>
  </si>
  <si>
    <t>сумма</t>
  </si>
  <si>
    <t>Номер страницы</t>
  </si>
  <si>
    <t>Всего страниц</t>
  </si>
  <si>
    <t>0501016</t>
  </si>
  <si>
    <t>Дата</t>
  </si>
  <si>
    <t>ИНН/КПП</t>
  </si>
  <si>
    <t>Дата представления предыдущих сведений</t>
  </si>
  <si>
    <t>Единица измерения, руб. (с точностью до второго десятичного знака)</t>
  </si>
  <si>
    <t xml:space="preserve">          ______________________________</t>
  </si>
  <si>
    <t>(наименование иностранной валют)</t>
  </si>
  <si>
    <t>Код объекта ФАИП</t>
  </si>
  <si>
    <t>Сумма возврата дебиторской задолженности прошлых лет</t>
  </si>
  <si>
    <t>УТВЕРЖДАЮ</t>
  </si>
  <si>
    <t>Глава муниципального образования</t>
  </si>
  <si>
    <t>________________</t>
  </si>
  <si>
    <t xml:space="preserve"> "____" _____________ 20___г.</t>
  </si>
  <si>
    <t>(расшифровка подписи)</t>
  </si>
  <si>
    <t>Руководитель   ______________          ______________</t>
  </si>
  <si>
    <t>Ответственный    ______________          ______________</t>
  </si>
  <si>
    <t>исполнитель</t>
  </si>
  <si>
    <t>Наименование органа, осуществляющего ведение лицевого счета</t>
  </si>
  <si>
    <t>Прочие расходы, из них:</t>
  </si>
  <si>
    <t xml:space="preserve">                           Расчеты (обоснования)</t>
  </si>
  <si>
    <t xml:space="preserve">               к плану финансово-хозяйственной деятельности</t>
  </si>
  <si>
    <t xml:space="preserve">               государственного (муниципального) учреждения</t>
  </si>
  <si>
    <t xml:space="preserve">          1. Расчеты (обоснования) выплат персоналу (строка 210)</t>
  </si>
  <si>
    <t>Код видов расходов ________________________________________________________</t>
  </si>
  <si>
    <t xml:space="preserve">            1.1. Расчеты (обоснования) расходов на оплату труда</t>
  </si>
  <si>
    <t>N п/п</t>
  </si>
  <si>
    <t>Должность, группа должностей</t>
  </si>
  <si>
    <t>Установленная численность, единиц</t>
  </si>
  <si>
    <t>Среднемесячный размер оплаты труда на одного работника, руб.</t>
  </si>
  <si>
    <t>Ежемесячная надбавка к должностному окладу, %</t>
  </si>
  <si>
    <t>Районный коэффициент</t>
  </si>
  <si>
    <t>всего</t>
  </si>
  <si>
    <t>по должностному окладу</t>
  </si>
  <si>
    <t>по выплатам компенсационного характера</t>
  </si>
  <si>
    <t>по выплатам стимулирующего характера</t>
  </si>
  <si>
    <t>Итого:</t>
  </si>
  <si>
    <t>x</t>
  </si>
  <si>
    <t xml:space="preserve">        1.2. Расчеты (обоснования) выплат персоналу при направлении</t>
  </si>
  <si>
    <t xml:space="preserve">                         в служебные командировки</t>
  </si>
  <si>
    <t>Наименование расходов</t>
  </si>
  <si>
    <t>Средний размер выплаты на одного работника в день, руб.</t>
  </si>
  <si>
    <t>Количество работников, чел.</t>
  </si>
  <si>
    <t>Количество дней</t>
  </si>
  <si>
    <t xml:space="preserve">           1.3. Расчеты (обоснования) выплат персоналу по уходу</t>
  </si>
  <si>
    <t xml:space="preserve">                                за ребенком</t>
  </si>
  <si>
    <t>Численность работников, получающих пособие</t>
  </si>
  <si>
    <t>Количество выплат в год на одного работника</t>
  </si>
  <si>
    <t>Размер выплаты (пособия) в месяц, руб.</t>
  </si>
  <si>
    <t xml:space="preserve">       1.4. Расчеты (обоснования) страховых взносов на обязательное</t>
  </si>
  <si>
    <t xml:space="preserve">        страхование в Пенсионный фонд Российской Федерации, в Фонд</t>
  </si>
  <si>
    <t xml:space="preserve">        социального страхования Российской Федерации, в Федеральный</t>
  </si>
  <si>
    <t xml:space="preserve">                фонд обязательного медицинского страхования</t>
  </si>
  <si>
    <t>Наименование государственного внебюджетного фонда</t>
  </si>
  <si>
    <t>Размер базы для начисления страховых взносов, руб.</t>
  </si>
  <si>
    <t>Сумма взноса, руб.</t>
  </si>
  <si>
    <t>Страховые взносы в Пенсионный фонд Российской Федерации, всего</t>
  </si>
  <si>
    <t>по ставке 22,0%</t>
  </si>
  <si>
    <t>по ставке 10,0%</t>
  </si>
  <si>
    <t>1.3.</t>
  </si>
  <si>
    <t>с применением пониженных тарифов взносов в Пенсионный фонд Российской Федерации для отдельных категорий плательщиков</t>
  </si>
  <si>
    <t>Страховые взносы в Фонд социального страхования Российской Федерации, всего</t>
  </si>
  <si>
    <t>обязательное социальное страхование на случай временной нетрудоспособности и в связи с материнством по ставке 2,9%</t>
  </si>
  <si>
    <t>с применением ставки взносов в Фонд социального страхования Российской Федерации по ставке 0,0%</t>
  </si>
  <si>
    <t>обязательное социальное страхование от несчастных случаев на производстве и профессиональных заболеваний по ставке 0,2%</t>
  </si>
  <si>
    <t>обязательное социальное страхование от несчастных случаев на производстве и профессиональных заболеваний по ставке 0,_% &lt;*&gt;</t>
  </si>
  <si>
    <t>2.5.</t>
  </si>
  <si>
    <t>Страховые взносы в Федеральный фонд обязательного медицинского страхования, всего (по ставке 5,1%)</t>
  </si>
  <si>
    <t xml:space="preserve">    --------------------------------</t>
  </si>
  <si>
    <t xml:space="preserve">    &lt;*&gt;   Указываются   страховые  тарифы,  дифференцированные  по  классам</t>
  </si>
  <si>
    <t>профессионального  риска,  установленные  Федеральным законом от 22 декабря</t>
  </si>
  <si>
    <t>2005   г.    N  179-ФЗ  "О  страховых  тарифах  на  обязательное социальное</t>
  </si>
  <si>
    <t>страхование  от  несчастных  случаев  на  производстве  и  профессиональных</t>
  </si>
  <si>
    <t>заболеваний  на  2006 год" (Собрание законодательства Российской Федерации,</t>
  </si>
  <si>
    <t>2005, N 52, ст. 5592; 2015, N 51, ст. 7233).</t>
  </si>
  <si>
    <t xml:space="preserve">            3. Расчет (обоснование) расходов на уплату налогов,</t>
  </si>
  <si>
    <t xml:space="preserve">                          сборов и иных платежей</t>
  </si>
  <si>
    <t>Налоговая база, руб.</t>
  </si>
  <si>
    <t>Ставка налога, %</t>
  </si>
  <si>
    <t>Количество номеров</t>
  </si>
  <si>
    <t>Количество платежей в год</t>
  </si>
  <si>
    <t>Стоимость за единицу, руб.</t>
  </si>
  <si>
    <t>Количество услуг перевозки</t>
  </si>
  <si>
    <t>Цена услуги перевозки, руб.</t>
  </si>
  <si>
    <t>Размер потребления ресурсов</t>
  </si>
  <si>
    <t>Тариф (с учетом НДС), руб.</t>
  </si>
  <si>
    <t>Индексация, %</t>
  </si>
  <si>
    <t>Количество</t>
  </si>
  <si>
    <t xml:space="preserve">                          по содержанию имущества</t>
  </si>
  <si>
    <t>Объект</t>
  </si>
  <si>
    <t>Количество работ (услуг)</t>
  </si>
  <si>
    <t>Стоимость работ (услуг), руб.</t>
  </si>
  <si>
    <t>Количество договоров</t>
  </si>
  <si>
    <t>Стоимость услуги, руб.</t>
  </si>
  <si>
    <t>Средняя стоимость, руб.</t>
  </si>
  <si>
    <r>
      <t>Фонд оплаты труда в год, руб. (</t>
    </r>
    <r>
      <rPr>
        <sz val="10"/>
        <color rgb="FF0000FF"/>
        <rFont val="Arial"/>
        <family val="2"/>
        <charset val="204"/>
      </rPr>
      <t>гр. 3</t>
    </r>
    <r>
      <rPr>
        <sz val="10"/>
        <color theme="1"/>
        <rFont val="Arial"/>
        <family val="2"/>
        <charset val="204"/>
      </rPr>
      <t xml:space="preserve"> x </t>
    </r>
    <r>
      <rPr>
        <sz val="10"/>
        <color rgb="FF0000FF"/>
        <rFont val="Arial"/>
        <family val="2"/>
        <charset val="204"/>
      </rPr>
      <t>гр. 4</t>
    </r>
    <r>
      <rPr>
        <sz val="10"/>
        <color theme="1"/>
        <rFont val="Arial"/>
        <family val="2"/>
        <charset val="204"/>
      </rPr>
      <t xml:space="preserve"> x (1 + </t>
    </r>
    <r>
      <rPr>
        <sz val="10"/>
        <color rgb="FF0000FF"/>
        <rFont val="Arial"/>
        <family val="2"/>
        <charset val="204"/>
      </rPr>
      <t>гр. 8</t>
    </r>
    <r>
      <rPr>
        <sz val="10"/>
        <color theme="1"/>
        <rFont val="Arial"/>
        <family val="2"/>
        <charset val="204"/>
      </rPr>
      <t xml:space="preserve"> / 100) x </t>
    </r>
    <r>
      <rPr>
        <sz val="10"/>
        <color rgb="FF0000FF"/>
        <rFont val="Arial"/>
        <family val="2"/>
        <charset val="204"/>
      </rPr>
      <t>гр. 9</t>
    </r>
    <r>
      <rPr>
        <sz val="10"/>
        <color theme="1"/>
        <rFont val="Arial"/>
        <family val="2"/>
        <charset val="204"/>
      </rPr>
      <t xml:space="preserve"> x 12)</t>
    </r>
  </si>
  <si>
    <r>
      <t>Сумма, руб. (</t>
    </r>
    <r>
      <rPr>
        <sz val="10"/>
        <color rgb="FF0000FF"/>
        <rFont val="Arial"/>
        <family val="2"/>
        <charset val="204"/>
      </rPr>
      <t>гр. 3</t>
    </r>
    <r>
      <rPr>
        <sz val="10"/>
        <color theme="1"/>
        <rFont val="Arial"/>
        <family val="2"/>
        <charset val="204"/>
      </rPr>
      <t xml:space="preserve"> x </t>
    </r>
    <r>
      <rPr>
        <sz val="10"/>
        <color rgb="FF0000FF"/>
        <rFont val="Arial"/>
        <family val="2"/>
        <charset val="204"/>
      </rPr>
      <t>гр. 4</t>
    </r>
    <r>
      <rPr>
        <sz val="10"/>
        <color theme="1"/>
        <rFont val="Arial"/>
        <family val="2"/>
        <charset val="204"/>
      </rPr>
      <t xml:space="preserve"> x </t>
    </r>
    <r>
      <rPr>
        <sz val="10"/>
        <color rgb="FF0000FF"/>
        <rFont val="Arial"/>
        <family val="2"/>
        <charset val="204"/>
      </rPr>
      <t>гр. 5</t>
    </r>
    <r>
      <rPr>
        <sz val="10"/>
        <color theme="1"/>
        <rFont val="Arial"/>
        <family val="2"/>
        <charset val="204"/>
      </rPr>
      <t>)</t>
    </r>
  </si>
  <si>
    <r>
      <t>Сумма исчисленного налога, подлежащего уплате, руб. (</t>
    </r>
    <r>
      <rPr>
        <sz val="10"/>
        <color rgb="FF0000FF"/>
        <rFont val="Arial"/>
        <family val="2"/>
        <charset val="204"/>
      </rPr>
      <t>гр. 3</t>
    </r>
    <r>
      <rPr>
        <sz val="10"/>
        <color theme="1"/>
        <rFont val="Arial"/>
        <family val="2"/>
        <charset val="204"/>
      </rPr>
      <t xml:space="preserve"> x </t>
    </r>
    <r>
      <rPr>
        <sz val="10"/>
        <color rgb="FF0000FF"/>
        <rFont val="Arial"/>
        <family val="2"/>
        <charset val="204"/>
      </rPr>
      <t>гр. 4</t>
    </r>
    <r>
      <rPr>
        <sz val="10"/>
        <color theme="1"/>
        <rFont val="Arial"/>
        <family val="2"/>
        <charset val="204"/>
      </rPr>
      <t xml:space="preserve"> / 100)</t>
    </r>
  </si>
  <si>
    <r>
      <t>Сумма, руб. (</t>
    </r>
    <r>
      <rPr>
        <sz val="10"/>
        <color rgb="FF0000FF"/>
        <rFont val="Arial"/>
        <family val="2"/>
        <charset val="204"/>
      </rPr>
      <t>гр. 3</t>
    </r>
    <r>
      <rPr>
        <sz val="10"/>
        <color theme="1"/>
        <rFont val="Arial"/>
        <family val="2"/>
        <charset val="204"/>
      </rPr>
      <t xml:space="preserve"> x </t>
    </r>
    <r>
      <rPr>
        <sz val="10"/>
        <color rgb="FF0000FF"/>
        <rFont val="Arial"/>
        <family val="2"/>
        <charset val="204"/>
      </rPr>
      <t>гр. 4</t>
    </r>
    <r>
      <rPr>
        <sz val="10"/>
        <color theme="1"/>
        <rFont val="Arial"/>
        <family val="2"/>
        <charset val="204"/>
      </rPr>
      <t>)</t>
    </r>
  </si>
  <si>
    <r>
      <t>Сумма, руб. (</t>
    </r>
    <r>
      <rPr>
        <sz val="10"/>
        <color rgb="FF0000FF"/>
        <rFont val="Arial"/>
        <family val="2"/>
        <charset val="204"/>
      </rPr>
      <t>гр. 4</t>
    </r>
    <r>
      <rPr>
        <sz val="10"/>
        <color theme="1"/>
        <rFont val="Arial"/>
        <family val="2"/>
        <charset val="204"/>
      </rPr>
      <t xml:space="preserve"> x </t>
    </r>
    <r>
      <rPr>
        <sz val="10"/>
        <color rgb="FF0000FF"/>
        <rFont val="Arial"/>
        <family val="2"/>
        <charset val="204"/>
      </rPr>
      <t>гр. 5</t>
    </r>
    <r>
      <rPr>
        <sz val="10"/>
        <color theme="1"/>
        <rFont val="Arial"/>
        <family val="2"/>
        <charset val="204"/>
      </rPr>
      <t xml:space="preserve"> x </t>
    </r>
    <r>
      <rPr>
        <sz val="10"/>
        <color rgb="FF0000FF"/>
        <rFont val="Arial"/>
        <family val="2"/>
        <charset val="204"/>
      </rPr>
      <t>гр. 6</t>
    </r>
    <r>
      <rPr>
        <sz val="10"/>
        <color theme="1"/>
        <rFont val="Arial"/>
        <family val="2"/>
        <charset val="204"/>
      </rPr>
      <t>)</t>
    </r>
  </si>
  <si>
    <r>
      <t>Сумма, руб. (</t>
    </r>
    <r>
      <rPr>
        <sz val="10"/>
        <color rgb="FF0000FF"/>
        <rFont val="Arial"/>
        <family val="2"/>
        <charset val="204"/>
      </rPr>
      <t>гр. 2</t>
    </r>
    <r>
      <rPr>
        <sz val="10"/>
        <color theme="1"/>
        <rFont val="Arial"/>
        <family val="2"/>
        <charset val="204"/>
      </rPr>
      <t xml:space="preserve"> x </t>
    </r>
    <r>
      <rPr>
        <sz val="10"/>
        <color rgb="FF0000FF"/>
        <rFont val="Arial"/>
        <family val="2"/>
        <charset val="204"/>
      </rPr>
      <t>гр. 3</t>
    </r>
    <r>
      <rPr>
        <sz val="10"/>
        <color theme="1"/>
        <rFont val="Arial"/>
        <family val="2"/>
        <charset val="204"/>
      </rPr>
      <t>)</t>
    </r>
  </si>
  <si>
    <t xml:space="preserve">     4. Расчет (обоснование) расходов на закупку товаров, работ, услуг</t>
  </si>
  <si>
    <t xml:space="preserve">       4.1. Расчет (обоснование) расходов на оплату услуг связи</t>
  </si>
  <si>
    <t xml:space="preserve">      4.2. Расчет (обоснование) расходов на оплату транспортных услуг</t>
  </si>
  <si>
    <t xml:space="preserve">     4.3. Расчет (обоснование) расходов на оплату коммунальных услуг</t>
  </si>
  <si>
    <r>
      <t xml:space="preserve">Главный бухгалтер                                     ________________
                                                                                    </t>
    </r>
    <r>
      <rPr>
        <sz val="9"/>
        <rFont val="Arial Cyr"/>
        <charset val="204"/>
      </rPr>
      <t>(подпись)</t>
    </r>
  </si>
  <si>
    <t>Приложение 2 к Порядку</t>
  </si>
  <si>
    <t>А.А.Квинт</t>
  </si>
  <si>
    <t>МАУ "СК "Боровский"</t>
  </si>
  <si>
    <t>Администрация муниципального образования поселок Боровский</t>
  </si>
  <si>
    <t>625504, Тюменская область, Тюменский район, поселок Боровский, ул. Октябрьская, 1 а</t>
  </si>
  <si>
    <t>Целью деятельности Учреждения является деятельность по обеспечению потребностей населения муниципального образования поселок Боровский в сфере физической культуры и спорта.</t>
  </si>
  <si>
    <t xml:space="preserve">создание условий для проведения спортивно-массовых и оздоровительных занятий населения;
организация массовых занятий физической культурой и  увеличение количества граждан, занимающихся различными видами спорта;
развитие спорта, высших спортивных достижений посредством привлечения к специализированной подготовке оптимального числа перспективных спортсменов для достижения ими высших спортивных результатов, позволяющих войти в состав сборных команд поселка Боровский, Тюменского муниципального района и Тюменской области;
пропаганда здорового образа жизни, улучшение здоровья граждан муниципального образования поселок Боровский;
проведение спортивных мероприятий по различным видам спорта разного уровня;
содействие и подготовка спортивных мероприятий;
предоставление прочих услуг в области спорта.
</t>
  </si>
  <si>
    <t xml:space="preserve">Учебно-тренировочные занятия по хоккею с шайбой
Оздоровительная группа для мужчин
Оздоровительная группа для женщин (волейбол)
Оздоровительная группа для женщин 
Услуги по предоставлению коньков
Услуги по предоставлению лыж (взрослые)
Услуги по предоставлению лыж (детские)
Услуги сауны
Услуги зала тяжелой атлетики
Услуги теннисного зала
Услуги по предоставлению автомобиля ГАЗ-32213
Услуги по предоставлению тренажерного зала
Услуги по предоставлению лыжной базы
Услуги по предоставлению стадиона
Услуги по предоставлению ледового катка
Заточка коньков
Услуги по предоставлению малого бассейна
</t>
  </si>
  <si>
    <t>Общая балансовая стоимость недвижимого муниципального имущества
в том числе:</t>
  </si>
  <si>
    <t>приобретенного учреждением (подразделением) за счет выделенных собственником имущества учреждения средств;</t>
  </si>
  <si>
    <t>приобретенного учреждением (подразделением) за счет доходов, полученных от иной приносящей доход деятельности)</t>
  </si>
  <si>
    <t>Общая балансовая стоимость движимого имущества, 
в том числе:</t>
  </si>
  <si>
    <t>7224040700/722401001</t>
  </si>
  <si>
    <t>89418347</t>
  </si>
  <si>
    <t>Муниципальное образование поселок Боровский</t>
  </si>
  <si>
    <t>ФКУ по Тюменскому району</t>
  </si>
  <si>
    <t>-</t>
  </si>
  <si>
    <t>ВСЕГО</t>
  </si>
  <si>
    <t>Код по бюджетной классификации РФ  (КОСГУ)</t>
  </si>
  <si>
    <t>Директор</t>
  </si>
  <si>
    <t>АУП</t>
  </si>
  <si>
    <t>Осн.подразд.(тренера)</t>
  </si>
  <si>
    <t>Осн.подразд.(тех.перс.)</t>
  </si>
  <si>
    <t>Муниципального автономного учреждения "Спортивный клуб "Боровский"</t>
  </si>
  <si>
    <t>Пособие по уходу за ребенком до 1,5 лет</t>
  </si>
  <si>
    <t>Плата за негативное воздействие на окружающую среду (размещение отходов)</t>
  </si>
  <si>
    <t>Мобильная связь</t>
  </si>
  <si>
    <t>Стационарная свяь</t>
  </si>
  <si>
    <t>Интернет</t>
  </si>
  <si>
    <t>Теплоэнергия</t>
  </si>
  <si>
    <t xml:space="preserve">Водоснабжение </t>
  </si>
  <si>
    <t>Водоотведение</t>
  </si>
  <si>
    <t>Электроэнергия</t>
  </si>
  <si>
    <t>Ремонт и ТО автомобилей</t>
  </si>
  <si>
    <t>ГАЗ-32213 , Лада-Приора</t>
  </si>
  <si>
    <t>Вывоз ТБО</t>
  </si>
  <si>
    <t>Содержание.ремонт и ТО  офисной техники</t>
  </si>
  <si>
    <t>ПК, принтеры, ксероксы</t>
  </si>
  <si>
    <t>Опрессовка</t>
  </si>
  <si>
    <t>система отопления</t>
  </si>
  <si>
    <t>Услуги по скаш.травы</t>
  </si>
  <si>
    <t>ТО системы АПС о пожаре</t>
  </si>
  <si>
    <t>СК</t>
  </si>
  <si>
    <t>ТО кнопки "Тревога"</t>
  </si>
  <si>
    <t>Услуги тренера по хоккею</t>
  </si>
  <si>
    <t>Обслуживание 1С</t>
  </si>
  <si>
    <t>Дворовые площадки</t>
  </si>
  <si>
    <t>Судейство</t>
  </si>
  <si>
    <t>Страхование им-ва (ОСАГО)</t>
  </si>
  <si>
    <t>Семинары, курсы</t>
  </si>
  <si>
    <t>Услуги  по орг-ии СММ</t>
  </si>
  <si>
    <t>Услуги по проживанию</t>
  </si>
  <si>
    <t>Услуги бассейна</t>
  </si>
  <si>
    <t>Обновлении и приобр. лицензий</t>
  </si>
  <si>
    <t>Стар.взнос за участие в СММ</t>
  </si>
  <si>
    <t>Изготовление лопат</t>
  </si>
  <si>
    <t>Услуги по благоустр-ву террит.</t>
  </si>
  <si>
    <t>Монтаж баннеров</t>
  </si>
  <si>
    <t>Приобретение спортинвентаря</t>
  </si>
  <si>
    <t>Приобретение спор.формы</t>
  </si>
  <si>
    <t>Приобретение канцтоваров</t>
  </si>
  <si>
    <t>Приобретение быт.химии</t>
  </si>
  <si>
    <t>Приобретение электротоваров</t>
  </si>
  <si>
    <t>Приобретение хоз.товаров</t>
  </si>
  <si>
    <t>Приобретение стройматер.</t>
  </si>
  <si>
    <t>Приобретение медтоваров</t>
  </si>
  <si>
    <t>Приобретение пит.воды</t>
  </si>
  <si>
    <t>ПриобретениеГСМ</t>
  </si>
  <si>
    <t>Приобретение зап.частей</t>
  </si>
  <si>
    <t>Приложение № 2 к Порядку составления и утверждения плана финансово-хозяйственной деятельности МАУ "СК "Боровский" муниципального образования поселок Боровский</t>
  </si>
  <si>
    <t>290</t>
  </si>
  <si>
    <t>на 2019 г. 1-ый год планового периода</t>
  </si>
  <si>
    <t>310</t>
  </si>
  <si>
    <t>340</t>
  </si>
  <si>
    <t>Директор единовременная материальная помощь к отпуску</t>
  </si>
  <si>
    <r>
      <t>Источник финансового обеспечения</t>
    </r>
    <r>
      <rPr>
        <u/>
        <sz val="10"/>
        <color theme="1"/>
        <rFont val="Courier New"/>
        <family val="3"/>
        <charset val="204"/>
      </rPr>
      <t xml:space="preserve"> субсидии на финансовое обеспечение  выполнения муниципального задания</t>
    </r>
  </si>
  <si>
    <t>3.1. Расчет (обоснование) расходов на оплату прочих расходов</t>
  </si>
  <si>
    <t>Код видов расходов   244</t>
  </si>
  <si>
    <t xml:space="preserve">Текущий ремонт </t>
  </si>
  <si>
    <t>Питание спортсменов</t>
  </si>
  <si>
    <t>000</t>
  </si>
  <si>
    <t>120</t>
  </si>
  <si>
    <t>0000</t>
  </si>
  <si>
    <t>1102</t>
  </si>
  <si>
    <t>242</t>
  </si>
  <si>
    <t>260</t>
  </si>
  <si>
    <t>350</t>
  </si>
  <si>
    <t>360</t>
  </si>
  <si>
    <t>853</t>
  </si>
  <si>
    <t>320</t>
  </si>
  <si>
    <t>330</t>
  </si>
  <si>
    <t>Премирование сотрудников</t>
  </si>
  <si>
    <r>
      <t xml:space="preserve">Источник финансового обеспечения   </t>
    </r>
    <r>
      <rPr>
        <u/>
        <sz val="10"/>
        <color theme="1"/>
        <rFont val="Courier New"/>
        <family val="3"/>
        <charset val="204"/>
      </rPr>
      <t>субсидии на финансовое обеспечение  выполнения муниципального задания</t>
    </r>
  </si>
  <si>
    <r>
      <t xml:space="preserve">Источник финансового обеспечения  </t>
    </r>
    <r>
      <rPr>
        <u/>
        <sz val="10"/>
        <color theme="1"/>
        <rFont val="Courier New"/>
        <family val="3"/>
        <charset val="204"/>
      </rPr>
      <t xml:space="preserve"> субсидии на финансовое обеспечение  выполнения муниципального задания</t>
    </r>
  </si>
  <si>
    <t>3.2. Расчет (обоснование) расходов на оплату прочих расходов</t>
  </si>
  <si>
    <r>
      <t xml:space="preserve">Источник финансового обеспечения   </t>
    </r>
    <r>
      <rPr>
        <u/>
        <sz val="10"/>
        <color theme="1"/>
        <rFont val="Courier New"/>
        <family val="3"/>
        <charset val="204"/>
      </rPr>
      <t>иная приносящая доход деятельность</t>
    </r>
  </si>
  <si>
    <r>
      <t>Источник финансового обеспечения</t>
    </r>
    <r>
      <rPr>
        <u/>
        <sz val="10"/>
        <color theme="1"/>
        <rFont val="Courier New"/>
        <family val="3"/>
        <charset val="204"/>
      </rPr>
      <t xml:space="preserve"> иная приносящая доход деятельность</t>
    </r>
  </si>
  <si>
    <r>
      <t xml:space="preserve">Код видов расходов   </t>
    </r>
    <r>
      <rPr>
        <u/>
        <sz val="10"/>
        <color theme="1"/>
        <rFont val="Courier New"/>
        <family val="3"/>
        <charset val="204"/>
      </rPr>
      <t xml:space="preserve"> 852</t>
    </r>
  </si>
  <si>
    <t>Количество соревнований</t>
  </si>
  <si>
    <t>Стоимость , руб.</t>
  </si>
  <si>
    <r>
      <t>Источник финансового обеспечения_</t>
    </r>
    <r>
      <rPr>
        <u/>
        <sz val="10"/>
        <color theme="1"/>
        <rFont val="Courier New"/>
        <family val="3"/>
        <charset val="204"/>
      </rPr>
      <t>субсидии на финансовое обеспечение  выполнения муниципального задания</t>
    </r>
  </si>
  <si>
    <r>
      <t>Источник финансового обеспечения_</t>
    </r>
    <r>
      <rPr>
        <u/>
        <sz val="10"/>
        <color theme="1"/>
        <rFont val="Courier New"/>
        <family val="3"/>
        <charset val="204"/>
      </rPr>
      <t xml:space="preserve"> иная приносящая доход деятельность</t>
    </r>
  </si>
  <si>
    <t>спортзал ул.Мира</t>
  </si>
  <si>
    <t>Кассовый аппарат</t>
  </si>
  <si>
    <t>Услуги дворника</t>
  </si>
  <si>
    <t>Услуги тренера по фитнесу</t>
  </si>
  <si>
    <t>УСН</t>
  </si>
  <si>
    <t>4.7. Расчет ( обоснование)расходов на приобретение основных средств, материальных запасов</t>
  </si>
  <si>
    <t>Код видов расхода 244</t>
  </si>
  <si>
    <t>Источник финансового обеспечения  иная приносящая доход деятельность</t>
  </si>
  <si>
    <t>Мячи для фитнеса</t>
  </si>
  <si>
    <t>Стен-платформа</t>
  </si>
  <si>
    <t>Кубки</t>
  </si>
  <si>
    <t>Грамоты</t>
  </si>
  <si>
    <t>Медали</t>
  </si>
  <si>
    <t>ИТОГО</t>
  </si>
  <si>
    <t xml:space="preserve">Количество </t>
  </si>
  <si>
    <t>Показатели по поступлениям и выплатам  учреждения</t>
  </si>
  <si>
    <t>Показатели выплат по расходам на закупу товаров, работ, услуг учреждения МАУ СК "Боровский"</t>
  </si>
  <si>
    <t>Объем средств, поступивших во временное распоряжение, всего</t>
  </si>
  <si>
    <t>Статуэтки для награждения</t>
  </si>
  <si>
    <r>
      <t>Код видов расходов_</t>
    </r>
    <r>
      <rPr>
        <u/>
        <sz val="10"/>
        <color theme="1"/>
        <rFont val="Courier New"/>
        <family val="3"/>
        <charset val="204"/>
      </rPr>
      <t>244</t>
    </r>
  </si>
  <si>
    <r>
      <t>Код видов расходов</t>
    </r>
    <r>
      <rPr>
        <u/>
        <sz val="10"/>
        <color theme="1"/>
        <rFont val="Courier New"/>
        <family val="3"/>
        <charset val="204"/>
      </rPr>
      <t>_244</t>
    </r>
  </si>
  <si>
    <t>Источник финансового обеспечения  субсидии на финансовое обеспечение  выполнения муниципального задания</t>
  </si>
  <si>
    <t>Код видов расходов   113</t>
  </si>
  <si>
    <t>113</t>
  </si>
  <si>
    <t xml:space="preserve">       4.7. Расчет (обоснование) расходов на приобретение основных    </t>
  </si>
  <si>
    <t xml:space="preserve">                       средств, материальных запасов  КОСГУ 340,310</t>
  </si>
  <si>
    <t xml:space="preserve">      (подпись)</t>
  </si>
  <si>
    <t xml:space="preserve">   (ФИО)</t>
  </si>
  <si>
    <t>И.В. Комарова</t>
  </si>
  <si>
    <t>Комарова Ирина Викторовна, 725-421</t>
  </si>
  <si>
    <r>
      <t xml:space="preserve">Код видов расходов    </t>
    </r>
    <r>
      <rPr>
        <u/>
        <sz val="10"/>
        <color theme="1"/>
        <rFont val="Courier New"/>
        <family val="3"/>
        <charset val="204"/>
      </rPr>
      <t>853</t>
    </r>
  </si>
  <si>
    <t>Исполнитель: Комарова Ирина Викторовна, 725-421</t>
  </si>
  <si>
    <t>Комарова Ирина Викторовна</t>
  </si>
  <si>
    <t>А.А. Квинт</t>
  </si>
  <si>
    <r>
      <t xml:space="preserve">План финансово-хозяйственной деятельности 
на 2018 финансовый год и плановый период 2019-2020 годов
</t>
    </r>
    <r>
      <rPr>
        <i/>
        <sz val="10"/>
        <rFont val="Arial"/>
        <family val="2"/>
        <charset val="204"/>
      </rPr>
      <t>(финансовый год и плановый период, на который утверждается  план финансово – хозяйственной деятельности учреждения)</t>
    </r>
  </si>
  <si>
    <t xml:space="preserve">                   на  2018 год</t>
  </si>
  <si>
    <t xml:space="preserve">Показатели по поступлениям и выплатам  учреждения на 2018 финансовый год  и плановый период 2019 -2020 гг.МАУ "СК "Боровский"  </t>
  </si>
  <si>
    <t>1-й год планирования (2018 г.)</t>
  </si>
  <si>
    <t>2-й год планирования (2019 г.)</t>
  </si>
  <si>
    <t>3-й год планирования (2020 г.)</t>
  </si>
  <si>
    <t>на 2018 г. очередной финансовый год</t>
  </si>
  <si>
    <t>2018-2020 годы</t>
  </si>
  <si>
    <t>на 2020 г. 2-ой год планового периода</t>
  </si>
  <si>
    <t>Сведения об операциях с целевыми субсидиями, предоставленными муниципальному учреждению на 2018 год</t>
  </si>
  <si>
    <t>20 час</t>
  </si>
  <si>
    <t xml:space="preserve"> Услуги погрузчика</t>
  </si>
  <si>
    <t xml:space="preserve">      4.4. Расчет (обоснование) расходов на оплату работ, услуг</t>
  </si>
  <si>
    <t xml:space="preserve">  4.5. Расчет (обоснование) расходов на оплату прочих работ, услуг</t>
  </si>
  <si>
    <t>Услуги а/м "Камаз"</t>
  </si>
  <si>
    <t>корты, террит.СК</t>
  </si>
  <si>
    <t xml:space="preserve">Услуги уборщицы </t>
  </si>
  <si>
    <t>хок.корт 8-е Марта</t>
  </si>
  <si>
    <t>СК (бол.,мал.,тенн.,шахм., трен. Залы, спортивный зал Мира)</t>
  </si>
  <si>
    <t>спортивный комплекс</t>
  </si>
  <si>
    <t>Огнезащитная обработка кровли</t>
  </si>
  <si>
    <t>Исследование объекта на наличие грызунов</t>
  </si>
  <si>
    <t>Услуги по оформлению мероприятия</t>
  </si>
  <si>
    <t>Услуги фотографа</t>
  </si>
  <si>
    <t>Услуги по прохождению мед.осмотра</t>
  </si>
  <si>
    <t>Услуги глонасс</t>
  </si>
  <si>
    <t xml:space="preserve">     4.1. Расчет (обоснование) расходов на оплату коммунальных услуг</t>
  </si>
  <si>
    <t xml:space="preserve">      4.2. Расчет (обоснование) расходов на оплату работ, услуг</t>
  </si>
  <si>
    <t xml:space="preserve">  4.3. Расчет (обоснование) расходов на оплату прочих работ, услуг</t>
  </si>
  <si>
    <t xml:space="preserve"> ТО  кассового аппарата</t>
  </si>
  <si>
    <t>спортзал ул.Мира, хок.корт ул. Мира</t>
  </si>
  <si>
    <t xml:space="preserve">Обслуживание хоккейного корта </t>
  </si>
  <si>
    <t>Услуги по обработке фискальных данных</t>
  </si>
  <si>
    <t>Приобретение компьютера</t>
  </si>
  <si>
    <t>01 октября 2017 года</t>
  </si>
  <si>
    <t>1179 куб.м</t>
  </si>
  <si>
    <t>685,73 Гкал</t>
  </si>
  <si>
    <t>741,15 куб.м</t>
  </si>
  <si>
    <t>35264,45 квт</t>
  </si>
  <si>
    <t>61,68 Гкал</t>
  </si>
  <si>
    <t>248 куб.м</t>
  </si>
  <si>
    <t>3978 квт</t>
  </si>
  <si>
    <t xml:space="preserve"> Код субсидий 50400 - субсидии на финансовое обеспечение выполнения муниципального задания</t>
  </si>
  <si>
    <t>Код субсидий 50300 - поступления от оказания услуг (выполнения работ) на платной основе и от иной приносящей доход деятельности</t>
  </si>
  <si>
    <t>Код субсидий 50500 - субсидии, предосталяемые в соответствии с абзацем вторым пункта 1 статьи 78.1 Бюджетного кодекса Российской Федерации</t>
  </si>
  <si>
    <t>Код субсидий 50600 - субсидии на осуществление капитальных вложений</t>
  </si>
  <si>
    <t>Код субсидий 50330 - Средства во временном распоряжении</t>
  </si>
  <si>
    <t>26 декабря 2017 года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</si>
</sst>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63" x14ac:knownFonts="1">
    <font>
      <sz val="11"/>
      <color theme="1"/>
      <name val="Calibri"/>
      <family val="2"/>
      <charset val="204"/>
      <scheme val="minor"/>
    </font>
    <font>
      <sz val="14"/>
      <color theme="1"/>
      <name val="Calibri"/>
      <family val="2"/>
      <charset val="204"/>
      <scheme val="minor"/>
    </font>
    <font>
      <sz val="10"/>
      <name val="Arial"/>
      <family val="2"/>
      <charset val="204"/>
    </font>
    <font>
      <b/>
      <sz val="12"/>
      <name val="Arial"/>
      <family val="2"/>
      <charset val="204"/>
    </font>
    <font>
      <sz val="12"/>
      <name val="Arial Cyr"/>
      <charset val="204"/>
    </font>
    <font>
      <sz val="12"/>
      <name val="Arial"/>
      <family val="2"/>
      <charset val="204"/>
    </font>
    <font>
      <sz val="7"/>
      <name val="Arial Cyr"/>
      <charset val="204"/>
    </font>
    <font>
      <b/>
      <sz val="22"/>
      <name val="Arial"/>
      <family val="2"/>
      <charset val="204"/>
    </font>
    <font>
      <i/>
      <sz val="10"/>
      <name val="Arial"/>
      <family val="2"/>
      <charset val="204"/>
    </font>
    <font>
      <sz val="14"/>
      <name val="Arial"/>
      <family val="2"/>
      <charset val="204"/>
    </font>
    <font>
      <b/>
      <sz val="14"/>
      <name val="Arial"/>
      <family val="2"/>
      <charset val="204"/>
    </font>
    <font>
      <sz val="16"/>
      <name val="Arial"/>
      <family val="2"/>
      <charset val="204"/>
    </font>
    <font>
      <sz val="9"/>
      <name val="Arial"/>
      <family val="2"/>
      <charset val="204"/>
    </font>
    <font>
      <b/>
      <sz val="16"/>
      <name val="Arial"/>
      <family val="2"/>
      <charset val="204"/>
    </font>
    <font>
      <b/>
      <sz val="20"/>
      <name val="Arial"/>
      <family val="2"/>
      <charset val="204"/>
    </font>
    <font>
      <b/>
      <i/>
      <sz val="20"/>
      <name val="Arial"/>
      <family val="2"/>
      <charset val="204"/>
    </font>
    <font>
      <b/>
      <sz val="10"/>
      <name val="Arial"/>
      <family val="2"/>
      <charset val="204"/>
    </font>
    <font>
      <sz val="13"/>
      <name val="Arial"/>
      <family val="2"/>
      <charset val="204"/>
    </font>
    <font>
      <sz val="9"/>
      <name val="Arial Cyr"/>
      <charset val="204"/>
    </font>
    <font>
      <i/>
      <sz val="8"/>
      <name val="Arial Cyr"/>
      <charset val="204"/>
    </font>
    <font>
      <i/>
      <sz val="12"/>
      <name val="Arial Cyr"/>
      <charset val="204"/>
    </font>
    <font>
      <u/>
      <sz val="11"/>
      <color theme="10"/>
      <name val="Calibri"/>
      <family val="2"/>
      <charset val="204"/>
      <scheme val="minor"/>
    </font>
    <font>
      <sz val="11"/>
      <color theme="1"/>
      <name val="Calibri"/>
      <family val="2"/>
      <charset val="204"/>
      <scheme val="minor"/>
    </font>
    <font>
      <sz val="12"/>
      <color theme="1"/>
      <name val="Calibri"/>
      <family val="2"/>
      <charset val="204"/>
      <scheme val="minor"/>
    </font>
    <font>
      <b/>
      <sz val="14"/>
      <color theme="1"/>
      <name val="Arial"/>
      <family val="2"/>
      <charset val="204"/>
    </font>
    <font>
      <sz val="10"/>
      <color theme="1"/>
      <name val="Arial"/>
      <family val="2"/>
      <charset val="204"/>
    </font>
    <font>
      <sz val="12"/>
      <color theme="1"/>
      <name val="Arial"/>
      <family val="2"/>
      <charset val="204"/>
    </font>
    <font>
      <sz val="9"/>
      <color theme="1"/>
      <name val="Arial"/>
      <family val="2"/>
      <charset val="204"/>
    </font>
    <font>
      <sz val="14"/>
      <color theme="1"/>
      <name val="Arial"/>
      <family val="2"/>
      <charset val="204"/>
    </font>
    <font>
      <sz val="11"/>
      <name val="Arial"/>
      <family val="2"/>
      <charset val="204"/>
    </font>
    <font>
      <sz val="9"/>
      <color theme="1"/>
      <name val="Calibri"/>
      <family val="2"/>
      <charset val="204"/>
      <scheme val="minor"/>
    </font>
    <font>
      <sz val="8"/>
      <color theme="1"/>
      <name val="Arial"/>
      <family val="2"/>
      <charset val="204"/>
    </font>
    <font>
      <b/>
      <sz val="12"/>
      <color theme="1"/>
      <name val="Arial"/>
      <family val="2"/>
      <charset val="204"/>
    </font>
    <font>
      <sz val="11"/>
      <name val="Arial Cyr"/>
      <charset val="204"/>
    </font>
    <font>
      <sz val="10"/>
      <color theme="1"/>
      <name val="Courier New"/>
      <family val="3"/>
      <charset val="204"/>
    </font>
    <font>
      <sz val="10"/>
      <color rgb="FF0000FF"/>
      <name val="Arial"/>
      <family val="2"/>
      <charset val="204"/>
    </font>
    <font>
      <sz val="11"/>
      <name val="Calibri"/>
      <family val="2"/>
      <charset val="204"/>
      <scheme val="minor"/>
    </font>
    <font>
      <u/>
      <sz val="11"/>
      <name val="Calibri"/>
      <family val="2"/>
      <charset val="204"/>
      <scheme val="minor"/>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b/>
      <sz val="10"/>
      <color theme="1"/>
      <name val="Courier New"/>
      <family val="3"/>
      <charset val="204"/>
    </font>
    <font>
      <sz val="13"/>
      <color theme="1"/>
      <name val="Arial"/>
      <family val="2"/>
      <charset val="204"/>
    </font>
    <font>
      <u/>
      <sz val="10"/>
      <color theme="1"/>
      <name val="Courier New"/>
      <family val="3"/>
      <charset val="204"/>
    </font>
    <font>
      <sz val="11"/>
      <color theme="0"/>
      <name val="Calibri"/>
      <family val="2"/>
      <charset val="204"/>
      <scheme val="minor"/>
    </font>
    <font>
      <b/>
      <sz val="9"/>
      <color indexed="81"/>
      <name val="Tahoma"/>
      <family val="2"/>
      <charset val="204"/>
    </font>
    <font>
      <u/>
      <sz val="12"/>
      <name val="Arial"/>
      <family val="2"/>
      <charset val="204"/>
    </font>
    <font>
      <b/>
      <sz val="14"/>
      <color rgb="FFFF0000"/>
      <name val="Arial"/>
      <family val="2"/>
      <charset val="204"/>
    </font>
  </fonts>
  <fills count="26">
    <fill>
      <patternFill patternType="none"/>
    </fill>
    <fill>
      <patternFill patternType="gray125"/>
    </fill>
    <fill>
      <patternFill patternType="solid">
        <fgColor theme="0" tint="-0.3499862666707357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s>
  <cellStyleXfs count="47">
    <xf numFmtId="0" fontId="0" fillId="0" borderId="0"/>
    <xf numFmtId="0" fontId="2" fillId="0" borderId="0"/>
    <xf numFmtId="0" fontId="21" fillId="0" borderId="0" applyNumberFormat="0" applyFill="0" applyBorder="0" applyAlignment="0" applyProtection="0"/>
    <xf numFmtId="0" fontId="38"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6" borderId="0" applyNumberFormat="0" applyBorder="0" applyAlignment="0" applyProtection="0"/>
    <xf numFmtId="0" fontId="39" fillId="9" borderId="0" applyNumberFormat="0" applyBorder="0" applyAlignment="0" applyProtection="0"/>
    <xf numFmtId="0" fontId="39" fillId="12" borderId="0" applyNumberFormat="0" applyBorder="0" applyAlignment="0" applyProtection="0"/>
    <xf numFmtId="0" fontId="40" fillId="13"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20" borderId="0" applyNumberFormat="0" applyBorder="0" applyAlignment="0" applyProtection="0"/>
    <xf numFmtId="0" fontId="41" fillId="4" borderId="0" applyNumberFormat="0" applyBorder="0" applyAlignment="0" applyProtection="0"/>
    <xf numFmtId="0" fontId="42" fillId="21" borderId="39" applyNumberFormat="0" applyAlignment="0" applyProtection="0"/>
    <xf numFmtId="0" fontId="43" fillId="22" borderId="40" applyNumberFormat="0" applyAlignment="0" applyProtection="0"/>
    <xf numFmtId="0" fontId="44" fillId="0" borderId="0" applyNumberFormat="0" applyFill="0" applyBorder="0" applyAlignment="0" applyProtection="0"/>
    <xf numFmtId="0" fontId="45" fillId="5" borderId="0" applyNumberFormat="0" applyBorder="0" applyAlignment="0" applyProtection="0"/>
    <xf numFmtId="0" fontId="46" fillId="0" borderId="41" applyNumberFormat="0" applyFill="0" applyAlignment="0" applyProtection="0"/>
    <xf numFmtId="0" fontId="47" fillId="0" borderId="42" applyNumberFormat="0" applyFill="0" applyAlignment="0" applyProtection="0"/>
    <xf numFmtId="0" fontId="48" fillId="0" borderId="43" applyNumberFormat="0" applyFill="0" applyAlignment="0" applyProtection="0"/>
    <xf numFmtId="0" fontId="48" fillId="0" borderId="0" applyNumberFormat="0" applyFill="0" applyBorder="0" applyAlignment="0" applyProtection="0"/>
    <xf numFmtId="0" fontId="49" fillId="8" borderId="39" applyNumberFormat="0" applyAlignment="0" applyProtection="0"/>
    <xf numFmtId="0" fontId="50" fillId="0" borderId="44" applyNumberFormat="0" applyFill="0" applyAlignment="0" applyProtection="0"/>
    <xf numFmtId="0" fontId="51" fillId="23" borderId="0" applyNumberFormat="0" applyBorder="0" applyAlignment="0" applyProtection="0"/>
    <xf numFmtId="0" fontId="39" fillId="24" borderId="45" applyNumberFormat="0" applyFont="0" applyAlignment="0" applyProtection="0"/>
    <xf numFmtId="0" fontId="52" fillId="21" borderId="46" applyNumberFormat="0" applyAlignment="0" applyProtection="0"/>
    <xf numFmtId="0" fontId="53" fillId="0" borderId="0" applyNumberFormat="0" applyFill="0" applyBorder="0" applyAlignment="0" applyProtection="0"/>
    <xf numFmtId="0" fontId="54" fillId="0" borderId="47" applyNumberFormat="0" applyFill="0" applyAlignment="0" applyProtection="0"/>
    <xf numFmtId="0" fontId="55" fillId="0" borderId="0" applyNumberFormat="0" applyFill="0" applyBorder="0" applyAlignment="0" applyProtection="0"/>
    <xf numFmtId="0" fontId="2" fillId="0" borderId="0"/>
    <xf numFmtId="0" fontId="2" fillId="0" borderId="0"/>
  </cellStyleXfs>
  <cellXfs count="380">
    <xf numFmtId="0" fontId="0" fillId="0" borderId="0" xfId="0"/>
    <xf numFmtId="49" fontId="0" fillId="0" borderId="1" xfId="0" applyNumberFormat="1" applyBorder="1"/>
    <xf numFmtId="0" fontId="0" fillId="0" borderId="1" xfId="0" applyNumberFormat="1" applyBorder="1"/>
    <xf numFmtId="0" fontId="0" fillId="0" borderId="1" xfId="0" applyNumberFormat="1" applyBorder="1" applyAlignment="1">
      <alignment horizontal="center" vertical="center" wrapText="1"/>
    </xf>
    <xf numFmtId="49" fontId="0" fillId="0" borderId="1" xfId="0" applyNumberFormat="1" applyFill="1" applyBorder="1"/>
    <xf numFmtId="0" fontId="0" fillId="0" borderId="1" xfId="0" applyNumberFormat="1" applyFill="1" applyBorder="1"/>
    <xf numFmtId="49" fontId="0" fillId="2" borderId="1" xfId="0" applyNumberFormat="1" applyFill="1" applyBorder="1"/>
    <xf numFmtId="0" fontId="0" fillId="2" borderId="1" xfId="0" applyNumberFormat="1" applyFill="1" applyBorder="1" applyAlignment="1">
      <alignment wrapText="1"/>
    </xf>
    <xf numFmtId="0" fontId="0" fillId="2" borderId="1" xfId="0" applyNumberFormat="1" applyFill="1" applyBorder="1" applyAlignment="1">
      <alignment horizontal="center" vertical="center" wrapText="1"/>
    </xf>
    <xf numFmtId="0" fontId="0" fillId="2" borderId="1" xfId="0" applyNumberFormat="1" applyFill="1" applyBorder="1"/>
    <xf numFmtId="0" fontId="0" fillId="2" borderId="1" xfId="0" applyNumberFormat="1" applyFill="1" applyBorder="1" applyAlignment="1"/>
    <xf numFmtId="0" fontId="0" fillId="2" borderId="1" xfId="0" applyNumberFormat="1" applyFill="1" applyBorder="1" applyAlignment="1">
      <alignment horizontal="center"/>
    </xf>
    <xf numFmtId="0" fontId="0" fillId="2" borderId="1" xfId="0" applyFill="1" applyBorder="1" applyAlignment="1">
      <alignment vertical="center" wrapText="1"/>
    </xf>
    <xf numFmtId="0" fontId="0" fillId="0" borderId="1" xfId="0" applyFill="1" applyBorder="1" applyAlignment="1">
      <alignment vertical="center" wrapText="1"/>
    </xf>
    <xf numFmtId="0" fontId="0" fillId="0" borderId="0" xfId="0" applyFill="1"/>
    <xf numFmtId="0"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2" fillId="0" borderId="0" xfId="0" applyFont="1"/>
    <xf numFmtId="0" fontId="5" fillId="0" borderId="0" xfId="0" applyFont="1"/>
    <xf numFmtId="0" fontId="9" fillId="0" borderId="0" xfId="0" applyFont="1" applyBorder="1" applyAlignment="1">
      <alignment vertical="center" wrapText="1"/>
    </xf>
    <xf numFmtId="0" fontId="2" fillId="0" borderId="2" xfId="0" applyFont="1" applyBorder="1" applyAlignment="1">
      <alignment horizontal="center" vertical="center"/>
    </xf>
    <xf numFmtId="0" fontId="0" fillId="0" borderId="8" xfId="0" applyBorder="1" applyAlignment="1">
      <alignment vertical="center"/>
    </xf>
    <xf numFmtId="0" fontId="0" fillId="0" borderId="0" xfId="0" applyAlignment="1"/>
    <xf numFmtId="0" fontId="0" fillId="0" borderId="8" xfId="0" applyBorder="1"/>
    <xf numFmtId="0" fontId="0" fillId="0" borderId="8" xfId="0" applyBorder="1" applyAlignment="1">
      <alignment horizontal="center"/>
    </xf>
    <xf numFmtId="0" fontId="9" fillId="0" borderId="0" xfId="0" applyFont="1" applyAlignment="1">
      <alignment vertical="center"/>
    </xf>
    <xf numFmtId="0" fontId="11" fillId="0" borderId="0" xfId="0" applyFont="1" applyBorder="1" applyAlignment="1">
      <alignment vertical="center"/>
    </xf>
    <xf numFmtId="0" fontId="9" fillId="0" borderId="12" xfId="0" applyFont="1" applyBorder="1" applyAlignment="1">
      <alignment horizontal="justify" vertical="top" wrapText="1"/>
    </xf>
    <xf numFmtId="0" fontId="9" fillId="0" borderId="0" xfId="0" applyFont="1" applyBorder="1" applyAlignment="1">
      <alignment horizontal="justify" vertical="top" wrapText="1"/>
    </xf>
    <xf numFmtId="0" fontId="4" fillId="0" borderId="0" xfId="1" applyFont="1" applyBorder="1" applyAlignment="1">
      <alignment horizontal="left" vertical="center" wrapText="1"/>
    </xf>
    <xf numFmtId="0" fontId="0" fillId="0" borderId="0" xfId="0" applyAlignment="1">
      <alignment horizontal="justify" vertical="top" wrapText="1"/>
    </xf>
    <xf numFmtId="0" fontId="0" fillId="0" borderId="0" xfId="0" applyBorder="1" applyAlignment="1">
      <alignment horizontal="justify" vertical="top" wrapText="1"/>
    </xf>
    <xf numFmtId="0" fontId="13" fillId="0" borderId="0" xfId="0" applyFont="1" applyBorder="1" applyAlignment="1">
      <alignment vertical="center" wrapText="1"/>
    </xf>
    <xf numFmtId="0" fontId="0" fillId="0" borderId="0" xfId="0" applyBorder="1" applyAlignment="1"/>
    <xf numFmtId="0" fontId="2" fillId="0" borderId="0" xfId="1"/>
    <xf numFmtId="0" fontId="2" fillId="0" borderId="0" xfId="1" applyAlignment="1">
      <alignment horizontal="right" vertical="top" wrapText="1"/>
    </xf>
    <xf numFmtId="0" fontId="14" fillId="0" borderId="0" xfId="1" applyFont="1" applyBorder="1" applyAlignment="1">
      <alignment vertical="center" wrapText="1"/>
    </xf>
    <xf numFmtId="0" fontId="15" fillId="0" borderId="0" xfId="1" applyFont="1" applyBorder="1" applyAlignment="1">
      <alignment vertical="center" wrapText="1"/>
    </xf>
    <xf numFmtId="0" fontId="15" fillId="0" borderId="0" xfId="1" applyFont="1" applyBorder="1" applyAlignment="1">
      <alignment horizontal="center" vertical="center" wrapText="1"/>
    </xf>
    <xf numFmtId="0" fontId="13" fillId="0" borderId="0" xfId="1" applyFont="1" applyBorder="1" applyAlignment="1">
      <alignment horizontal="center" vertical="center" wrapText="1"/>
    </xf>
    <xf numFmtId="0" fontId="3" fillId="0" borderId="0" xfId="1" applyFont="1" applyBorder="1" applyAlignment="1">
      <alignment horizontal="right" vertical="center" wrapText="1"/>
    </xf>
    <xf numFmtId="0" fontId="13" fillId="0" borderId="0" xfId="1" applyFont="1" applyBorder="1" applyAlignment="1">
      <alignment horizontal="center" vertical="center"/>
    </xf>
    <xf numFmtId="0" fontId="13" fillId="0" borderId="0" xfId="1" applyFont="1" applyAlignment="1">
      <alignment horizontal="center" vertical="center"/>
    </xf>
    <xf numFmtId="0" fontId="16" fillId="0" borderId="0" xfId="1" applyFont="1" applyBorder="1" applyAlignment="1">
      <alignment horizontal="center" vertical="center"/>
    </xf>
    <xf numFmtId="0" fontId="16" fillId="0" borderId="0" xfId="1" applyFont="1" applyAlignment="1">
      <alignment horizontal="center" vertical="center"/>
    </xf>
    <xf numFmtId="0" fontId="2" fillId="0" borderId="12" xfId="1" applyFont="1" applyBorder="1" applyAlignment="1">
      <alignment horizontal="center" vertical="center" wrapText="1"/>
    </xf>
    <xf numFmtId="0" fontId="2" fillId="0" borderId="12"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12" xfId="1" applyFont="1" applyFill="1" applyBorder="1" applyAlignment="1">
      <alignment horizontal="justify" vertical="center" wrapText="1"/>
    </xf>
    <xf numFmtId="0" fontId="5" fillId="0" borderId="12" xfId="1" applyFont="1" applyFill="1" applyBorder="1" applyAlignment="1">
      <alignment horizontal="center" vertical="center" wrapText="1"/>
    </xf>
    <xf numFmtId="4" fontId="10" fillId="0" borderId="12" xfId="1" applyNumberFormat="1" applyFont="1" applyFill="1" applyBorder="1" applyAlignment="1">
      <alignment horizontal="center" vertical="center" wrapText="1"/>
    </xf>
    <xf numFmtId="16" fontId="10" fillId="0" borderId="12" xfId="1" applyNumberFormat="1" applyFont="1" applyFill="1" applyBorder="1" applyAlignment="1">
      <alignment horizontal="center" vertical="center" wrapText="1"/>
    </xf>
    <xf numFmtId="4" fontId="10" fillId="0" borderId="15" xfId="1" applyNumberFormat="1" applyFont="1" applyFill="1" applyBorder="1" applyAlignment="1">
      <alignment horizontal="center" vertical="center" wrapText="1"/>
    </xf>
    <xf numFmtId="0" fontId="9" fillId="0" borderId="12" xfId="1" applyFont="1" applyFill="1" applyBorder="1" applyAlignment="1">
      <alignment horizontal="center" vertical="center" wrapText="1"/>
    </xf>
    <xf numFmtId="0" fontId="9" fillId="0" borderId="12" xfId="1" applyFont="1" applyFill="1" applyBorder="1" applyAlignment="1">
      <alignment horizontal="justify" vertical="center" wrapText="1"/>
    </xf>
    <xf numFmtId="4" fontId="9" fillId="0" borderId="15" xfId="1" applyNumberFormat="1" applyFont="1" applyFill="1" applyBorder="1" applyAlignment="1">
      <alignment horizontal="center" vertical="center" wrapText="1"/>
    </xf>
    <xf numFmtId="0" fontId="17" fillId="0" borderId="0" xfId="1" applyFont="1"/>
    <xf numFmtId="0" fontId="10" fillId="0" borderId="12" xfId="0" applyFont="1" applyBorder="1" applyAlignment="1">
      <alignment horizontal="left" vertical="center" wrapText="1" indent="1"/>
    </xf>
    <xf numFmtId="0" fontId="10" fillId="0" borderId="12" xfId="0" applyFont="1" applyBorder="1" applyAlignment="1">
      <alignment vertical="center" wrapText="1"/>
    </xf>
    <xf numFmtId="0" fontId="9" fillId="0" borderId="12" xfId="0" applyFont="1" applyBorder="1" applyAlignment="1">
      <alignment horizontal="left" vertical="center" wrapText="1" indent="1"/>
    </xf>
    <xf numFmtId="0" fontId="10" fillId="0" borderId="12" xfId="1" applyFont="1" applyBorder="1" applyAlignment="1">
      <alignment horizontal="center" vertical="center" wrapText="1"/>
    </xf>
    <xf numFmtId="0" fontId="5" fillId="0" borderId="0" xfId="1" applyFont="1" applyBorder="1" applyAlignment="1">
      <alignment horizontal="left" vertical="center" wrapText="1"/>
    </xf>
    <xf numFmtId="0" fontId="9" fillId="0" borderId="12" xfId="1" applyFont="1" applyBorder="1" applyAlignment="1">
      <alignment horizontal="left" vertical="center" wrapText="1"/>
    </xf>
    <xf numFmtId="0" fontId="4" fillId="0" borderId="0" xfId="1" applyFont="1" applyBorder="1" applyAlignment="1">
      <alignment horizontal="left" vertical="center" wrapText="1"/>
    </xf>
    <xf numFmtId="0" fontId="5" fillId="0" borderId="0" xfId="1" applyFont="1" applyBorder="1" applyAlignment="1">
      <alignment horizontal="center"/>
    </xf>
    <xf numFmtId="0" fontId="5" fillId="0" borderId="0" xfId="1" applyFont="1"/>
    <xf numFmtId="0" fontId="5" fillId="0" borderId="0" xfId="1" applyFont="1" applyAlignment="1">
      <alignment horizontal="left"/>
    </xf>
    <xf numFmtId="0" fontId="19" fillId="0" borderId="0" xfId="1" applyFont="1" applyBorder="1" applyAlignment="1">
      <alignment horizontal="center" vertical="top" wrapText="1"/>
    </xf>
    <xf numFmtId="0" fontId="20" fillId="0" borderId="0" xfId="1" applyFont="1" applyBorder="1" applyAlignment="1">
      <alignment horizontal="center" vertical="top" wrapText="1"/>
    </xf>
    <xf numFmtId="0" fontId="12" fillId="0" borderId="0" xfId="0" applyFont="1" applyBorder="1" applyAlignment="1">
      <alignment horizontal="center" vertical="top" wrapText="1"/>
    </xf>
    <xf numFmtId="0" fontId="0" fillId="0" borderId="5" xfId="0" applyBorder="1" applyAlignment="1">
      <alignment horizontal="justify" vertical="top" wrapText="1"/>
    </xf>
    <xf numFmtId="0" fontId="0" fillId="0" borderId="5" xfId="0" applyBorder="1"/>
    <xf numFmtId="0" fontId="0" fillId="0" borderId="0" xfId="0" applyAlignment="1">
      <alignment horizontal="justify" vertical="center"/>
    </xf>
    <xf numFmtId="49" fontId="0" fillId="0" borderId="0" xfId="0" applyNumberFormat="1"/>
    <xf numFmtId="0" fontId="0" fillId="0" borderId="0" xfId="0" applyAlignment="1">
      <alignment vertical="top" wrapText="1"/>
    </xf>
    <xf numFmtId="0" fontId="24" fillId="0" borderId="0" xfId="0" applyFont="1" applyBorder="1" applyAlignment="1">
      <alignment horizontal="center" vertical="center"/>
    </xf>
    <xf numFmtId="0" fontId="24" fillId="0" borderId="0" xfId="0" applyFont="1" applyAlignment="1">
      <alignment horizontal="center" vertical="center"/>
    </xf>
    <xf numFmtId="0" fontId="24" fillId="0" borderId="20" xfId="0" applyFont="1" applyBorder="1" applyAlignment="1">
      <alignment horizontal="center" vertical="center"/>
    </xf>
    <xf numFmtId="0" fontId="26" fillId="0" borderId="1" xfId="0" applyFont="1" applyBorder="1" applyAlignment="1">
      <alignment vertical="top" wrapText="1"/>
    </xf>
    <xf numFmtId="0" fontId="26" fillId="0" borderId="1" xfId="0" applyFont="1" applyBorder="1" applyAlignment="1">
      <alignment horizontal="center" vertical="top" wrapText="1"/>
    </xf>
    <xf numFmtId="49" fontId="26" fillId="0" borderId="1" xfId="0" applyNumberFormat="1" applyFont="1" applyBorder="1" applyAlignment="1">
      <alignment horizontal="center" vertical="top" wrapText="1"/>
    </xf>
    <xf numFmtId="0" fontId="27" fillId="0" borderId="0" xfId="0" applyFont="1"/>
    <xf numFmtId="0" fontId="26" fillId="0" borderId="1" xfId="0" applyFont="1" applyBorder="1"/>
    <xf numFmtId="0" fontId="26" fillId="0" borderId="1" xfId="0" applyFont="1" applyBorder="1" applyAlignment="1">
      <alignment horizontal="center"/>
    </xf>
    <xf numFmtId="0" fontId="28" fillId="0" borderId="0" xfId="0" applyFont="1"/>
    <xf numFmtId="0" fontId="2" fillId="0" borderId="0" xfId="0" applyFont="1" applyBorder="1" applyAlignment="1">
      <alignment horizontal="left" vertical="top" wrapText="1"/>
    </xf>
    <xf numFmtId="0" fontId="2" fillId="0" borderId="0" xfId="0" applyFont="1" applyAlignment="1">
      <alignment horizontal="right" vertical="center"/>
    </xf>
    <xf numFmtId="0" fontId="0" fillId="0" borderId="0" xfId="0" applyAlignment="1">
      <alignment horizontal="right" vertical="center"/>
    </xf>
    <xf numFmtId="0" fontId="5" fillId="0" borderId="1" xfId="0" applyFont="1" applyBorder="1" applyAlignment="1">
      <alignment horizontal="center" vertical="center" wrapText="1"/>
    </xf>
    <xf numFmtId="0" fontId="14" fillId="0" borderId="0" xfId="0" applyFont="1" applyFill="1" applyAlignment="1">
      <alignment horizontal="center" vertical="center" wrapText="1"/>
    </xf>
    <xf numFmtId="0" fontId="2" fillId="0" borderId="0" xfId="0" applyFont="1" applyBorder="1" applyAlignment="1"/>
    <xf numFmtId="0" fontId="0" fillId="0" borderId="1" xfId="0" applyBorder="1" applyAlignment="1">
      <alignment vertical="center"/>
    </xf>
    <xf numFmtId="49" fontId="0" fillId="0" borderId="3" xfId="0" applyNumberFormat="1" applyBorder="1" applyAlignment="1">
      <alignment vertical="center"/>
    </xf>
    <xf numFmtId="0" fontId="2" fillId="0" borderId="0" xfId="0" applyFont="1" applyAlignment="1">
      <alignment horizontal="right"/>
    </xf>
    <xf numFmtId="0" fontId="0" fillId="0" borderId="33" xfId="0" applyBorder="1"/>
    <xf numFmtId="0" fontId="0" fillId="0" borderId="29" xfId="0" applyBorder="1" applyAlignment="1">
      <alignment horizontal="justify" vertical="top" wrapText="1"/>
    </xf>
    <xf numFmtId="0" fontId="0" fillId="0" borderId="30" xfId="0" applyBorder="1" applyAlignment="1">
      <alignment horizontal="justify" vertical="top" wrapText="1"/>
    </xf>
    <xf numFmtId="0" fontId="2" fillId="0" borderId="12" xfId="0" applyFont="1" applyFill="1" applyBorder="1" applyAlignment="1">
      <alignment horizontal="center" vertical="top" wrapText="1"/>
    </xf>
    <xf numFmtId="0" fontId="5" fillId="0" borderId="0" xfId="0" applyFont="1" applyBorder="1" applyAlignment="1">
      <alignment horizontal="justify"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1" xfId="0" applyFont="1" applyBorder="1" applyAlignment="1">
      <alignment horizontal="center" vertical="center" wrapText="1"/>
    </xf>
    <xf numFmtId="0" fontId="23" fillId="0" borderId="0" xfId="0" applyFont="1"/>
    <xf numFmtId="0" fontId="31" fillId="0" borderId="0" xfId="0" applyFont="1"/>
    <xf numFmtId="0" fontId="12" fillId="0" borderId="0" xfId="0" applyFont="1" applyBorder="1" applyAlignment="1"/>
    <xf numFmtId="0" fontId="2" fillId="0" borderId="0" xfId="0" applyFont="1" applyAlignment="1"/>
    <xf numFmtId="0" fontId="2" fillId="0" borderId="0" xfId="0" applyFont="1" applyBorder="1" applyAlignment="1">
      <alignment vertical="center" wrapText="1"/>
    </xf>
    <xf numFmtId="0" fontId="5" fillId="0" borderId="0" xfId="0" applyFont="1" applyBorder="1" applyAlignment="1">
      <alignment horizontal="center" vertical="center" wrapText="1"/>
    </xf>
    <xf numFmtId="0" fontId="2" fillId="0" borderId="13" xfId="0" applyFont="1" applyFill="1" applyBorder="1" applyAlignment="1">
      <alignment horizontal="center" vertical="top" wrapText="1"/>
    </xf>
    <xf numFmtId="0" fontId="2" fillId="0" borderId="15" xfId="0" applyFont="1" applyFill="1" applyBorder="1" applyAlignment="1">
      <alignment horizontal="center" vertical="top" wrapText="1"/>
    </xf>
    <xf numFmtId="0" fontId="1" fillId="0" borderId="0" xfId="0" applyFont="1" applyAlignment="1"/>
    <xf numFmtId="49" fontId="26" fillId="0" borderId="1" xfId="0" applyNumberFormat="1" applyFont="1" applyBorder="1" applyAlignment="1">
      <alignment horizontal="center" vertical="top"/>
    </xf>
    <xf numFmtId="0" fontId="33" fillId="0" borderId="0" xfId="1" applyFont="1" applyBorder="1" applyAlignment="1">
      <alignment horizontal="left" vertical="center" wrapText="1"/>
    </xf>
    <xf numFmtId="0" fontId="22" fillId="0" borderId="0" xfId="0" applyFont="1" applyAlignment="1">
      <alignment horizontal="justify" vertical="top" wrapText="1"/>
    </xf>
    <xf numFmtId="0" fontId="29" fillId="0" borderId="0" xfId="0" applyFont="1"/>
    <xf numFmtId="0" fontId="29" fillId="0" borderId="7" xfId="0" applyFont="1" applyBorder="1" applyAlignment="1">
      <alignment horizontal="center" vertical="top" wrapText="1"/>
    </xf>
    <xf numFmtId="0" fontId="22" fillId="0" borderId="0" xfId="0" applyFont="1" applyBorder="1" applyAlignment="1">
      <alignment horizontal="justify" vertical="top" wrapText="1"/>
    </xf>
    <xf numFmtId="0" fontId="29" fillId="0" borderId="0" xfId="0" applyFont="1" applyBorder="1" applyAlignment="1">
      <alignment horizontal="justify" vertical="top" wrapText="1"/>
    </xf>
    <xf numFmtId="0" fontId="22" fillId="0" borderId="0" xfId="0" applyFont="1"/>
    <xf numFmtId="0" fontId="34" fillId="0" borderId="0" xfId="0" applyFont="1" applyAlignment="1">
      <alignment horizontal="justify" vertical="center"/>
    </xf>
    <xf numFmtId="0" fontId="25" fillId="0" borderId="0" xfId="0" applyFont="1" applyAlignment="1">
      <alignment horizontal="justify" vertical="center"/>
    </xf>
    <xf numFmtId="0" fontId="25" fillId="0" borderId="18"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18" xfId="0" applyFont="1" applyBorder="1" applyAlignment="1">
      <alignment vertical="center" wrapText="1"/>
    </xf>
    <xf numFmtId="0" fontId="25" fillId="0" borderId="18" xfId="0" applyFont="1" applyBorder="1" applyAlignment="1">
      <alignment horizontal="justify" vertical="center" wrapText="1"/>
    </xf>
    <xf numFmtId="0" fontId="34" fillId="0" borderId="0" xfId="0" applyFont="1" applyAlignment="1">
      <alignment vertical="center"/>
    </xf>
    <xf numFmtId="0" fontId="25" fillId="0" borderId="33"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8" xfId="0" applyFont="1" applyBorder="1" applyAlignment="1">
      <alignment horizontal="right" vertical="center" wrapText="1"/>
    </xf>
    <xf numFmtId="0" fontId="25" fillId="0" borderId="9" xfId="0" applyFont="1" applyBorder="1" applyAlignment="1">
      <alignment horizontal="justify" vertical="center" wrapText="1"/>
    </xf>
    <xf numFmtId="0" fontId="25" fillId="0" borderId="18" xfId="0" applyFont="1" applyBorder="1" applyAlignment="1">
      <alignment horizontal="left" vertical="center" wrapText="1" indent="4"/>
    </xf>
    <xf numFmtId="0" fontId="25" fillId="0" borderId="9" xfId="0" applyFont="1" applyBorder="1" applyAlignment="1">
      <alignment horizontal="left" vertical="center" wrapText="1" indent="4"/>
    </xf>
    <xf numFmtId="0" fontId="21" fillId="0" borderId="18" xfId="2" applyBorder="1" applyAlignment="1">
      <alignment vertical="center" wrapText="1"/>
    </xf>
    <xf numFmtId="0" fontId="36" fillId="0" borderId="18" xfId="0" applyFont="1" applyFill="1" applyBorder="1" applyAlignment="1">
      <alignment horizontal="center" vertical="center" wrapText="1"/>
    </xf>
    <xf numFmtId="0" fontId="4" fillId="0" borderId="0" xfId="1" applyFont="1" applyBorder="1" applyAlignment="1">
      <alignment horizontal="left" vertical="center" wrapText="1"/>
    </xf>
    <xf numFmtId="0" fontId="5" fillId="0" borderId="0" xfId="1" applyFont="1" applyAlignment="1">
      <alignment horizontal="left"/>
    </xf>
    <xf numFmtId="0" fontId="5" fillId="0" borderId="0" xfId="1" applyFont="1" applyAlignment="1">
      <alignment horizontal="left"/>
    </xf>
    <xf numFmtId="0" fontId="25" fillId="0" borderId="23" xfId="0" applyFont="1" applyBorder="1" applyAlignment="1">
      <alignment horizontal="center" vertical="center" wrapText="1"/>
    </xf>
    <xf numFmtId="0" fontId="0" fillId="0" borderId="6" xfId="0" applyBorder="1" applyAlignment="1">
      <alignment horizontal="center" vertical="center"/>
    </xf>
    <xf numFmtId="0" fontId="38" fillId="0" borderId="0" xfId="3"/>
    <xf numFmtId="0" fontId="38" fillId="0" borderId="0" xfId="3" applyBorder="1"/>
    <xf numFmtId="0" fontId="9" fillId="0" borderId="0" xfId="3" applyFont="1" applyBorder="1"/>
    <xf numFmtId="0" fontId="38" fillId="0" borderId="0" xfId="3" applyBorder="1" applyAlignment="1">
      <alignment horizontal="center"/>
    </xf>
    <xf numFmtId="0" fontId="38" fillId="0" borderId="0" xfId="3" applyBorder="1" applyAlignment="1">
      <alignment vertical="center"/>
    </xf>
    <xf numFmtId="0" fontId="2" fillId="0" borderId="0" xfId="3" applyFont="1" applyBorder="1" applyAlignment="1">
      <alignment vertical="center"/>
    </xf>
    <xf numFmtId="0" fontId="9" fillId="0" borderId="0" xfId="3" applyFont="1" applyBorder="1" applyAlignment="1">
      <alignment vertical="center" wrapText="1"/>
    </xf>
    <xf numFmtId="0" fontId="9" fillId="0" borderId="0" xfId="3" applyFont="1" applyBorder="1" applyAlignment="1">
      <alignment vertical="top" wrapText="1"/>
    </xf>
    <xf numFmtId="0" fontId="38" fillId="0" borderId="0" xfId="3" applyBorder="1" applyAlignment="1">
      <alignment wrapText="1"/>
    </xf>
    <xf numFmtId="0" fontId="9" fillId="0" borderId="0" xfId="3" applyFont="1" applyBorder="1" applyAlignment="1">
      <alignment horizontal="left" vertical="center" wrapText="1"/>
    </xf>
    <xf numFmtId="0" fontId="9" fillId="0" borderId="0" xfId="3" applyFont="1" applyBorder="1" applyAlignment="1">
      <alignment horizontal="justify" vertical="top" wrapText="1"/>
    </xf>
    <xf numFmtId="0" fontId="2" fillId="0" borderId="0" xfId="3" applyFont="1" applyBorder="1" applyAlignment="1">
      <alignment horizontal="center" vertical="center"/>
    </xf>
    <xf numFmtId="0" fontId="10" fillId="0" borderId="0" xfId="3" applyFont="1" applyBorder="1" applyAlignment="1">
      <alignment horizontal="left" vertical="center" wrapText="1"/>
    </xf>
    <xf numFmtId="0" fontId="10" fillId="0" borderId="0" xfId="3" applyFont="1" applyBorder="1" applyAlignment="1">
      <alignment vertical="center" wrapText="1"/>
    </xf>
    <xf numFmtId="0" fontId="10" fillId="0" borderId="0" xfId="3" applyFont="1" applyBorder="1" applyAlignment="1">
      <alignment horizontal="justify" vertical="top" wrapText="1"/>
    </xf>
    <xf numFmtId="0" fontId="38" fillId="0" borderId="0" xfId="3" applyBorder="1" applyAlignment="1"/>
    <xf numFmtId="0" fontId="5" fillId="0" borderId="0" xfId="3" applyFont="1"/>
    <xf numFmtId="0" fontId="12" fillId="0" borderId="7" xfId="3" applyFont="1" applyBorder="1" applyAlignment="1">
      <alignment horizontal="center" vertical="top" wrapText="1"/>
    </xf>
    <xf numFmtId="0" fontId="38" fillId="0" borderId="0" xfId="3" applyAlignment="1">
      <alignment horizontal="justify" vertical="top" wrapText="1"/>
    </xf>
    <xf numFmtId="0" fontId="6" fillId="0" borderId="0" xfId="3" applyFont="1" applyAlignment="1">
      <alignment vertical="top" wrapText="1"/>
    </xf>
    <xf numFmtId="0" fontId="2" fillId="0" borderId="0" xfId="3" applyFont="1"/>
    <xf numFmtId="0" fontId="33" fillId="0" borderId="0" xfId="3" applyFont="1" applyAlignment="1">
      <alignment vertical="top" wrapText="1"/>
    </xf>
    <xf numFmtId="0" fontId="2" fillId="0" borderId="0" xfId="3" applyFont="1" applyBorder="1" applyAlignment="1">
      <alignment horizontal="center" vertical="top" wrapText="1"/>
    </xf>
    <xf numFmtId="0" fontId="9" fillId="0" borderId="0" xfId="3" applyFont="1" applyBorder="1" applyAlignment="1">
      <alignment horizontal="center" vertical="top" wrapText="1"/>
    </xf>
    <xf numFmtId="0" fontId="2" fillId="0" borderId="0" xfId="3" applyFont="1" applyBorder="1" applyAlignment="1">
      <alignment horizontal="justify" vertical="top" wrapText="1"/>
    </xf>
    <xf numFmtId="4" fontId="9" fillId="0" borderId="15" xfId="3" applyNumberFormat="1" applyFont="1" applyBorder="1" applyAlignment="1">
      <alignment horizontal="center" vertical="top" wrapText="1"/>
    </xf>
    <xf numFmtId="0" fontId="9" fillId="0" borderId="12" xfId="3" applyFont="1" applyBorder="1" applyAlignment="1">
      <alignment horizontal="justify" vertical="top" wrapText="1"/>
    </xf>
    <xf numFmtId="0" fontId="9" fillId="0" borderId="13" xfId="3" applyFont="1" applyBorder="1" applyAlignment="1">
      <alignment horizontal="center" vertical="top" wrapText="1"/>
    </xf>
    <xf numFmtId="0" fontId="9" fillId="0" borderId="12" xfId="3" applyFont="1" applyBorder="1" applyAlignment="1">
      <alignment horizontal="center" vertical="top" wrapText="1"/>
    </xf>
    <xf numFmtId="4" fontId="9" fillId="0" borderId="12" xfId="3" applyNumberFormat="1" applyFont="1" applyBorder="1" applyAlignment="1">
      <alignment horizontal="center" vertical="top" wrapText="1"/>
    </xf>
    <xf numFmtId="14" fontId="0" fillId="0" borderId="3" xfId="0" applyNumberFormat="1" applyBorder="1" applyAlignment="1">
      <alignment vertical="center"/>
    </xf>
    <xf numFmtId="0" fontId="5" fillId="0" borderId="12"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5" fillId="0" borderId="13" xfId="0" applyNumberFormat="1" applyFont="1" applyFill="1" applyBorder="1" applyAlignment="1">
      <alignment vertical="center" wrapText="1"/>
    </xf>
    <xf numFmtId="0" fontId="56" fillId="0" borderId="0" xfId="0" applyFont="1" applyAlignment="1">
      <alignment vertical="center"/>
    </xf>
    <xf numFmtId="49" fontId="34" fillId="0" borderId="0" xfId="0" applyNumberFormat="1" applyFont="1" applyAlignment="1">
      <alignment vertical="center"/>
    </xf>
    <xf numFmtId="0" fontId="25" fillId="0" borderId="18" xfId="0" applyFont="1" applyBorder="1" applyAlignment="1">
      <alignment horizontal="left" vertical="center" wrapText="1"/>
    </xf>
    <xf numFmtId="0" fontId="25" fillId="0" borderId="23" xfId="0" applyFont="1" applyBorder="1" applyAlignment="1">
      <alignment horizontal="center" vertical="center" wrapText="1"/>
    </xf>
    <xf numFmtId="0" fontId="25" fillId="0" borderId="16" xfId="0" applyFont="1" applyBorder="1" applyAlignment="1">
      <alignment horizontal="center" vertical="center" wrapText="1"/>
    </xf>
    <xf numFmtId="0" fontId="34" fillId="0" borderId="0" xfId="0" applyFont="1" applyAlignment="1">
      <alignment vertical="center"/>
    </xf>
    <xf numFmtId="0" fontId="0" fillId="0" borderId="9" xfId="0" applyBorder="1" applyAlignment="1">
      <alignment horizontal="center" vertical="center" wrapText="1"/>
    </xf>
    <xf numFmtId="0" fontId="25" fillId="0" borderId="0" xfId="0" applyFont="1" applyBorder="1" applyAlignment="1">
      <alignment horizontal="right" vertical="center" wrapText="1"/>
    </xf>
    <xf numFmtId="0" fontId="25" fillId="0" borderId="0" xfId="0" applyFont="1" applyBorder="1" applyAlignment="1">
      <alignment horizontal="center" vertical="center" wrapText="1"/>
    </xf>
    <xf numFmtId="2" fontId="25" fillId="0" borderId="18" xfId="0" applyNumberFormat="1" applyFont="1" applyBorder="1" applyAlignment="1">
      <alignment horizontal="center" vertical="center" wrapText="1"/>
    </xf>
    <xf numFmtId="0" fontId="25" fillId="0" borderId="0" xfId="0" applyFont="1" applyFill="1" applyBorder="1" applyAlignment="1">
      <alignment horizontal="center" vertical="center" wrapText="1"/>
    </xf>
    <xf numFmtId="0" fontId="0" fillId="25" borderId="0" xfId="0" applyFill="1"/>
    <xf numFmtId="0" fontId="25" fillId="25" borderId="0" xfId="0" applyFont="1" applyFill="1" applyBorder="1" applyAlignment="1">
      <alignment horizontal="center" vertical="center" wrapText="1"/>
    </xf>
    <xf numFmtId="0" fontId="25" fillId="25" borderId="48" xfId="0" applyFont="1" applyFill="1" applyBorder="1" applyAlignment="1">
      <alignment horizontal="center" vertical="center" wrapText="1"/>
    </xf>
    <xf numFmtId="0" fontId="0" fillId="25" borderId="48" xfId="0" applyFill="1" applyBorder="1"/>
    <xf numFmtId="49" fontId="0" fillId="0" borderId="1" xfId="0" applyNumberFormat="1" applyFill="1" applyBorder="1" applyAlignment="1">
      <alignment horizontal="left"/>
    </xf>
    <xf numFmtId="0" fontId="25" fillId="0" borderId="23" xfId="0" applyFont="1" applyBorder="1" applyAlignment="1">
      <alignment horizontal="center" vertical="center" wrapText="1"/>
    </xf>
    <xf numFmtId="0" fontId="25" fillId="0" borderId="16" xfId="0" applyFont="1" applyBorder="1" applyAlignment="1">
      <alignment horizontal="center" vertical="center" wrapText="1"/>
    </xf>
    <xf numFmtId="0" fontId="34" fillId="0" borderId="0" xfId="0" applyFont="1" applyAlignment="1">
      <alignment vertical="center"/>
    </xf>
    <xf numFmtId="0" fontId="25" fillId="0" borderId="27" xfId="0" applyFont="1" applyBorder="1" applyAlignment="1">
      <alignment horizontal="center" vertical="center" wrapText="1"/>
    </xf>
    <xf numFmtId="0" fontId="25" fillId="0" borderId="33" xfId="0" applyFont="1" applyBorder="1" applyAlignment="1">
      <alignment horizontal="right" vertical="center" wrapText="1"/>
    </xf>
    <xf numFmtId="0" fontId="25" fillId="0" borderId="33"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21" xfId="0" applyBorder="1" applyAlignment="1">
      <alignment horizontal="center" vertical="center" wrapText="1"/>
    </xf>
    <xf numFmtId="0" fontId="25" fillId="0" borderId="23" xfId="0" applyFont="1" applyBorder="1" applyAlignment="1">
      <alignment horizontal="center" vertical="center" wrapText="1"/>
    </xf>
    <xf numFmtId="0" fontId="25" fillId="0" borderId="16" xfId="0" applyFont="1" applyBorder="1" applyAlignment="1">
      <alignment horizontal="center" vertical="center" wrapText="1"/>
    </xf>
    <xf numFmtId="0" fontId="34" fillId="0" borderId="0" xfId="0" applyFont="1" applyAlignment="1">
      <alignment vertical="center"/>
    </xf>
    <xf numFmtId="0" fontId="25" fillId="0" borderId="23" xfId="0" applyFont="1" applyBorder="1" applyAlignment="1">
      <alignment horizontal="center" vertical="center" wrapText="1"/>
    </xf>
    <xf numFmtId="0" fontId="34" fillId="0" borderId="20" xfId="0" applyFont="1" applyBorder="1" applyAlignment="1">
      <alignment vertical="center"/>
    </xf>
    <xf numFmtId="0" fontId="34" fillId="0" borderId="0" xfId="0" applyFont="1" applyAlignment="1">
      <alignment vertical="center"/>
    </xf>
    <xf numFmtId="0" fontId="57" fillId="0" borderId="8" xfId="0" applyFont="1" applyBorder="1" applyAlignment="1">
      <alignment horizontal="center"/>
    </xf>
    <xf numFmtId="0" fontId="0" fillId="25" borderId="1" xfId="0" applyFill="1" applyBorder="1" applyAlignment="1">
      <alignment vertical="center" wrapText="1"/>
    </xf>
    <xf numFmtId="14" fontId="2" fillId="0" borderId="1" xfId="0" applyNumberFormat="1" applyFont="1" applyBorder="1" applyAlignment="1">
      <alignment horizontal="center" vertical="center"/>
    </xf>
    <xf numFmtId="0" fontId="25" fillId="25" borderId="18" xfId="0" applyFont="1" applyFill="1" applyBorder="1" applyAlignment="1">
      <alignment horizontal="center" vertical="center" wrapText="1"/>
    </xf>
    <xf numFmtId="0" fontId="1" fillId="25" borderId="0" xfId="0" applyFont="1" applyFill="1" applyAlignment="1"/>
    <xf numFmtId="0" fontId="1" fillId="0" borderId="5" xfId="0" applyFont="1" applyBorder="1" applyAlignment="1"/>
    <xf numFmtId="0" fontId="59" fillId="25" borderId="0" xfId="0" applyFont="1" applyFill="1"/>
    <xf numFmtId="0" fontId="0" fillId="0" borderId="0" xfId="0" applyAlignment="1">
      <alignment horizontal="left"/>
    </xf>
    <xf numFmtId="0" fontId="0" fillId="0" borderId="0" xfId="0" applyBorder="1"/>
    <xf numFmtId="0" fontId="25" fillId="0" borderId="18" xfId="0" applyFont="1"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2" xfId="0" applyBorder="1" applyAlignment="1">
      <alignment vertical="center" wrapText="1"/>
    </xf>
    <xf numFmtId="0" fontId="0" fillId="0" borderId="0" xfId="0" applyAlignment="1">
      <alignment horizontal="center"/>
    </xf>
    <xf numFmtId="0" fontId="25" fillId="0" borderId="23" xfId="0" applyFont="1" applyBorder="1" applyAlignment="1">
      <alignment horizontal="center" vertical="center" wrapText="1"/>
    </xf>
    <xf numFmtId="0" fontId="25" fillId="0" borderId="16" xfId="0" applyFont="1" applyBorder="1" applyAlignment="1">
      <alignment horizontal="center" vertical="center" wrapText="1"/>
    </xf>
    <xf numFmtId="0" fontId="34" fillId="0" borderId="0" xfId="0" applyFont="1" applyAlignment="1">
      <alignment vertical="center"/>
    </xf>
    <xf numFmtId="0" fontId="61" fillId="0" borderId="0" xfId="0" applyFont="1"/>
    <xf numFmtId="49" fontId="0" fillId="0" borderId="1" xfId="0" applyNumberFormat="1" applyBorder="1" applyAlignment="1">
      <alignment horizontal="center" vertical="center"/>
    </xf>
    <xf numFmtId="49" fontId="0" fillId="0" borderId="6" xfId="0" applyNumberFormat="1" applyBorder="1" applyAlignment="1">
      <alignment horizontal="center" vertical="center"/>
    </xf>
    <xf numFmtId="0" fontId="0" fillId="0" borderId="32" xfId="0" applyBorder="1" applyAlignment="1">
      <alignment horizontal="center" vertical="center"/>
    </xf>
    <xf numFmtId="0" fontId="25" fillId="0" borderId="1" xfId="0" applyFont="1" applyBorder="1" applyAlignment="1">
      <alignment horizontal="center" vertical="center" wrapText="1"/>
    </xf>
    <xf numFmtId="0" fontId="34" fillId="0" borderId="0" xfId="0" applyFont="1" applyBorder="1" applyAlignment="1">
      <alignment vertical="center"/>
    </xf>
    <xf numFmtId="0" fontId="25" fillId="0" borderId="0" xfId="0" applyFont="1" applyBorder="1" applyAlignment="1">
      <alignment horizontal="justify" vertical="center"/>
    </xf>
    <xf numFmtId="2" fontId="0" fillId="0" borderId="1" xfId="0" applyNumberFormat="1" applyBorder="1" applyAlignment="1">
      <alignment vertical="center" wrapText="1"/>
    </xf>
    <xf numFmtId="2" fontId="0" fillId="25" borderId="1" xfId="0" applyNumberFormat="1" applyFill="1" applyBorder="1" applyAlignment="1">
      <alignment vertical="center" wrapText="1"/>
    </xf>
    <xf numFmtId="2" fontId="0" fillId="0" borderId="4" xfId="0" applyNumberFormat="1" applyBorder="1" applyAlignment="1">
      <alignment vertical="center" wrapText="1"/>
    </xf>
    <xf numFmtId="0" fontId="25" fillId="0" borderId="0" xfId="0" applyFont="1" applyBorder="1" applyAlignment="1">
      <alignment horizontal="left" vertical="center" wrapText="1"/>
    </xf>
    <xf numFmtId="0" fontId="36" fillId="0" borderId="18" xfId="0" applyFont="1" applyFill="1" applyBorder="1" applyAlignment="1">
      <alignment horizontal="center" vertical="center" wrapText="1"/>
    </xf>
    <xf numFmtId="0" fontId="25" fillId="0" borderId="23" xfId="0" applyFont="1" applyBorder="1" applyAlignment="1">
      <alignment horizontal="center" vertical="center" wrapText="1"/>
    </xf>
    <xf numFmtId="4" fontId="62" fillId="0" borderId="15" xfId="1" applyNumberFormat="1" applyFont="1" applyFill="1" applyBorder="1" applyAlignment="1">
      <alignment horizontal="center" vertical="center" wrapText="1"/>
    </xf>
    <xf numFmtId="4" fontId="10" fillId="0" borderId="12" xfId="1" applyNumberFormat="1" applyFont="1" applyBorder="1" applyAlignment="1">
      <alignment horizontal="center" vertical="center" wrapText="1"/>
    </xf>
    <xf numFmtId="0" fontId="10" fillId="0" borderId="0" xfId="0" applyFont="1" applyBorder="1" applyAlignment="1">
      <alignment horizontal="left" vertical="center" wrapText="1"/>
    </xf>
    <xf numFmtId="0" fontId="0" fillId="0" borderId="0" xfId="0" applyAlignment="1">
      <alignment vertical="center"/>
    </xf>
    <xf numFmtId="49" fontId="5" fillId="0" borderId="15" xfId="0" applyNumberFormat="1" applyFont="1" applyFill="1" applyBorder="1" applyAlignment="1">
      <alignment horizontal="center" vertical="center" wrapText="1"/>
    </xf>
    <xf numFmtId="0" fontId="0" fillId="2" borderId="1" xfId="0" applyNumberFormat="1" applyFill="1" applyBorder="1" applyAlignment="1">
      <alignment horizontal="right"/>
    </xf>
    <xf numFmtId="0" fontId="0" fillId="0" borderId="1" xfId="0" applyNumberFormat="1" applyFill="1" applyBorder="1" applyAlignment="1">
      <alignment horizontal="right" vertical="center" wrapText="1"/>
    </xf>
    <xf numFmtId="0" fontId="0" fillId="0" borderId="1" xfId="0" applyNumberFormat="1" applyBorder="1" applyAlignment="1">
      <alignment horizontal="right" vertical="center" wrapText="1"/>
    </xf>
    <xf numFmtId="0" fontId="36" fillId="0" borderId="1" xfId="0" applyFont="1" applyBorder="1" applyAlignment="1">
      <alignment horizontal="center" vertical="center" wrapText="1"/>
    </xf>
    <xf numFmtId="0" fontId="36" fillId="0" borderId="1" xfId="0" applyFont="1" applyFill="1" applyBorder="1" applyAlignment="1">
      <alignment horizontal="center" vertical="center" wrapText="1"/>
    </xf>
    <xf numFmtId="0" fontId="9" fillId="0" borderId="0" xfId="0" applyFont="1" applyBorder="1" applyAlignment="1">
      <alignment horizontal="justify" vertical="center"/>
    </xf>
    <xf numFmtId="0" fontId="11" fillId="0" borderId="10" xfId="0" applyFont="1" applyBorder="1" applyAlignment="1">
      <alignment horizontal="center" vertical="center" wrapText="1"/>
    </xf>
    <xf numFmtId="0" fontId="2" fillId="0" borderId="0" xfId="0" applyFont="1" applyAlignment="1">
      <alignment vertical="center"/>
    </xf>
    <xf numFmtId="0" fontId="0" fillId="0" borderId="0" xfId="0" applyAlignment="1">
      <alignment vertical="center"/>
    </xf>
    <xf numFmtId="0" fontId="9" fillId="0" borderId="0" xfId="0" applyFont="1" applyBorder="1" applyAlignment="1">
      <alignment horizontal="justify" vertical="center" wrapText="1"/>
    </xf>
    <xf numFmtId="0" fontId="5" fillId="0" borderId="7" xfId="0" applyFont="1" applyBorder="1" applyAlignment="1">
      <alignment horizontal="center" vertical="top" wrapText="1"/>
    </xf>
    <xf numFmtId="0" fontId="5" fillId="0" borderId="5" xfId="0" applyFont="1" applyBorder="1" applyAlignment="1">
      <alignment horizontal="center" vertical="top"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10" fillId="0" borderId="0" xfId="0" applyFont="1" applyBorder="1" applyAlignment="1">
      <alignment horizontal="left" vertical="center" wrapText="1"/>
    </xf>
    <xf numFmtId="0" fontId="10"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5" xfId="0" applyFont="1" applyBorder="1" applyAlignment="1">
      <alignment horizontal="center" vertical="center" wrapText="1"/>
    </xf>
    <xf numFmtId="0" fontId="2" fillId="0" borderId="9" xfId="0" applyFont="1" applyBorder="1" applyAlignment="1">
      <alignment vertical="center"/>
    </xf>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center" vertical="center"/>
    </xf>
    <xf numFmtId="0" fontId="4" fillId="0" borderId="0" xfId="0" applyFont="1" applyAlignment="1">
      <alignment horizontal="center" vertical="top" wrapText="1"/>
    </xf>
    <xf numFmtId="0" fontId="61" fillId="0" borderId="0" xfId="0" applyFont="1" applyAlignment="1">
      <alignment horizontal="center"/>
    </xf>
    <xf numFmtId="0" fontId="6" fillId="0" borderId="0" xfId="0" applyFont="1" applyAlignment="1">
      <alignment horizontal="center" vertical="top" wrapText="1"/>
    </xf>
    <xf numFmtId="0" fontId="7" fillId="0" borderId="0" xfId="0" applyFont="1" applyFill="1" applyAlignment="1">
      <alignment horizontal="center" vertical="center" wrapText="1"/>
    </xf>
    <xf numFmtId="0" fontId="7" fillId="0" borderId="0" xfId="3" applyFont="1" applyBorder="1" applyAlignment="1">
      <alignment horizontal="center" vertical="top" wrapText="1"/>
    </xf>
    <xf numFmtId="0" fontId="2" fillId="0" borderId="11" xfId="3" applyFont="1" applyBorder="1" applyAlignment="1">
      <alignment horizontal="center" vertical="top" wrapText="1"/>
    </xf>
    <xf numFmtId="0" fontId="9" fillId="0" borderId="13" xfId="3" applyFont="1" applyBorder="1" applyAlignment="1">
      <alignment horizontal="center" vertical="top" wrapText="1"/>
    </xf>
    <xf numFmtId="0" fontId="9" fillId="0" borderId="14" xfId="3" applyFont="1" applyBorder="1" applyAlignment="1">
      <alignment horizontal="center" vertical="top" wrapText="1"/>
    </xf>
    <xf numFmtId="0" fontId="9" fillId="0" borderId="15" xfId="3" applyFont="1" applyBorder="1" applyAlignment="1">
      <alignment horizontal="center" vertical="top" wrapText="1"/>
    </xf>
    <xf numFmtId="0" fontId="9" fillId="0" borderId="12" xfId="3" applyFont="1" applyBorder="1" applyAlignment="1">
      <alignment horizontal="justify" vertical="top" wrapText="1"/>
    </xf>
    <xf numFmtId="0" fontId="4" fillId="0" borderId="0" xfId="1" applyFont="1" applyBorder="1" applyAlignment="1">
      <alignment horizontal="left" vertical="center" wrapText="1"/>
    </xf>
    <xf numFmtId="0" fontId="5" fillId="0" borderId="0" xfId="1" applyFont="1" applyAlignment="1">
      <alignment horizontal="left"/>
    </xf>
    <xf numFmtId="0" fontId="3" fillId="0" borderId="0" xfId="1" applyFont="1" applyBorder="1" applyAlignment="1">
      <alignment horizontal="center" vertical="center" wrapText="1"/>
    </xf>
    <xf numFmtId="0" fontId="10" fillId="0" borderId="0" xfId="1" applyFont="1" applyBorder="1" applyAlignment="1">
      <alignment horizontal="center" vertical="center" wrapText="1"/>
    </xf>
    <xf numFmtId="0" fontId="2" fillId="0" borderId="0"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12" xfId="1" applyFont="1"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1" xfId="0" applyBorder="1" applyAlignment="1">
      <alignment horizontal="center" vertical="center" textRotation="90" wrapText="1"/>
    </xf>
    <xf numFmtId="0" fontId="0" fillId="0" borderId="1" xfId="0" applyBorder="1" applyAlignment="1">
      <alignment horizontal="center"/>
    </xf>
    <xf numFmtId="0" fontId="0" fillId="0" borderId="0" xfId="0" applyAlignment="1">
      <alignment horizontal="center" wrapText="1"/>
    </xf>
    <xf numFmtId="0" fontId="32" fillId="0" borderId="0" xfId="0" applyFont="1" applyAlignment="1">
      <alignment horizontal="center"/>
    </xf>
    <xf numFmtId="0" fontId="0" fillId="0" borderId="29" xfId="0" applyBorder="1" applyAlignment="1">
      <alignment horizontal="center"/>
    </xf>
    <xf numFmtId="0" fontId="0" fillId="0" borderId="10" xfId="0" applyBorder="1" applyAlignment="1">
      <alignment horizontal="center"/>
    </xf>
    <xf numFmtId="0" fontId="0" fillId="0" borderId="30" xfId="0" applyBorder="1" applyAlignment="1">
      <alignment horizontal="center"/>
    </xf>
    <xf numFmtId="0" fontId="32" fillId="0" borderId="20" xfId="0" applyFont="1" applyBorder="1" applyAlignment="1">
      <alignment horizontal="center" vertical="center"/>
    </xf>
    <xf numFmtId="0" fontId="12" fillId="0" borderId="0" xfId="0" applyFont="1" applyBorder="1" applyAlignment="1">
      <alignment horizontal="center" vertical="top" wrapText="1"/>
    </xf>
    <xf numFmtId="0" fontId="36" fillId="0" borderId="17"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0" borderId="21"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36" fillId="0" borderId="23" xfId="0" applyFont="1" applyFill="1" applyBorder="1" applyAlignment="1">
      <alignment horizontal="center" vertical="center" wrapText="1"/>
    </xf>
    <xf numFmtId="0" fontId="36" fillId="0" borderId="24"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6" xfId="0" applyFont="1" applyFill="1" applyBorder="1" applyAlignment="1">
      <alignment horizontal="center" vertical="center" wrapText="1"/>
    </xf>
    <xf numFmtId="0" fontId="36" fillId="0" borderId="27" xfId="0" applyFont="1" applyFill="1" applyBorder="1" applyAlignment="1">
      <alignment horizontal="center" vertical="center" wrapText="1"/>
    </xf>
    <xf numFmtId="0" fontId="36" fillId="0" borderId="20" xfId="0" applyFont="1" applyFill="1" applyBorder="1" applyAlignment="1">
      <alignment horizontal="center" vertical="center" wrapText="1"/>
    </xf>
    <xf numFmtId="0" fontId="37" fillId="0" borderId="24" xfId="2" applyFont="1" applyFill="1" applyBorder="1" applyAlignment="1">
      <alignment horizontal="center" vertical="center" wrapText="1"/>
    </xf>
    <xf numFmtId="0" fontId="37" fillId="0" borderId="19" xfId="2" applyFont="1" applyFill="1" applyBorder="1" applyAlignment="1">
      <alignment horizontal="center" vertical="center" wrapText="1"/>
    </xf>
    <xf numFmtId="0" fontId="37" fillId="0" borderId="16" xfId="2" applyFont="1" applyFill="1" applyBorder="1" applyAlignment="1">
      <alignment horizontal="center" vertical="center" wrapText="1"/>
    </xf>
    <xf numFmtId="0" fontId="37" fillId="0" borderId="33" xfId="2" applyFont="1" applyFill="1" applyBorder="1" applyAlignment="1">
      <alignment horizontal="center" vertical="center" wrapText="1"/>
    </xf>
    <xf numFmtId="0" fontId="5" fillId="0" borderId="0" xfId="0" applyFont="1" applyBorder="1" applyAlignment="1">
      <alignment horizontal="center" vertical="center" wrapText="1"/>
    </xf>
    <xf numFmtId="0" fontId="27" fillId="0" borderId="0" xfId="0" applyFont="1" applyAlignment="1">
      <alignment horizontal="right" vertical="top" wrapText="1"/>
    </xf>
    <xf numFmtId="0" fontId="27" fillId="0" borderId="0" xfId="0" applyFont="1" applyBorder="1" applyAlignment="1">
      <alignment horizontal="right" vertical="top" wrapText="1"/>
    </xf>
    <xf numFmtId="0" fontId="2" fillId="0" borderId="0" xfId="0" applyFont="1" applyBorder="1" applyAlignment="1">
      <alignment horizontal="justify" vertical="center" wrapText="1"/>
    </xf>
    <xf numFmtId="0" fontId="0" fillId="0" borderId="0" xfId="0" applyBorder="1" applyAlignment="1">
      <alignment horizontal="right" vertical="top" wrapText="1"/>
    </xf>
    <xf numFmtId="0" fontId="5" fillId="0" borderId="0"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0" xfId="0" applyFont="1" applyBorder="1" applyAlignment="1">
      <alignment horizontal="center" vertical="center" wrapText="1"/>
    </xf>
    <xf numFmtId="0" fontId="16" fillId="0" borderId="5" xfId="0" applyFont="1" applyBorder="1" applyAlignment="1">
      <alignment horizontal="center" vertical="center" wrapText="1"/>
    </xf>
    <xf numFmtId="0" fontId="29" fillId="0" borderId="0" xfId="0" applyFont="1" applyAlignment="1">
      <alignment horizontal="right" vertical="center" wrapText="1"/>
    </xf>
    <xf numFmtId="0" fontId="29" fillId="0" borderId="0" xfId="0" applyFont="1" applyBorder="1" applyAlignment="1">
      <alignment horizontal="right" vertical="center" wrapText="1"/>
    </xf>
    <xf numFmtId="0" fontId="2" fillId="0" borderId="0" xfId="0" applyFont="1" applyAlignment="1">
      <alignment horizontal="right" vertical="center" wrapText="1"/>
    </xf>
    <xf numFmtId="0" fontId="2" fillId="0" borderId="28" xfId="0" applyFont="1" applyBorder="1" applyAlignment="1">
      <alignment horizontal="right" vertical="center" wrapText="1"/>
    </xf>
    <xf numFmtId="0" fontId="2" fillId="0" borderId="12" xfId="0" applyFont="1" applyFill="1" applyBorder="1" applyAlignment="1">
      <alignment horizontal="center" vertical="top" wrapText="1"/>
    </xf>
    <xf numFmtId="49" fontId="5" fillId="0" borderId="13"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2" fillId="0" borderId="13" xfId="0" applyFont="1" applyFill="1" applyBorder="1" applyAlignment="1">
      <alignment horizontal="center" vertical="top" wrapText="1"/>
    </xf>
    <xf numFmtId="0" fontId="2" fillId="0" borderId="14" xfId="0" applyFont="1" applyFill="1" applyBorder="1" applyAlignment="1">
      <alignment horizontal="center" vertical="top" wrapText="1"/>
    </xf>
    <xf numFmtId="0" fontId="2" fillId="0" borderId="15" xfId="0" applyFont="1" applyFill="1" applyBorder="1" applyAlignment="1">
      <alignment horizontal="center" vertical="top"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5" xfId="0" applyFont="1" applyBorder="1" applyAlignment="1">
      <alignment vertical="center" wrapText="1"/>
    </xf>
    <xf numFmtId="0" fontId="2" fillId="0" borderId="0" xfId="0" applyFont="1" applyAlignment="1">
      <alignment horizontal="right" vertical="center"/>
    </xf>
    <xf numFmtId="0" fontId="0" fillId="0" borderId="0" xfId="0" applyAlignment="1">
      <alignment horizontal="right" vertical="center"/>
    </xf>
    <xf numFmtId="0" fontId="12" fillId="0" borderId="0" xfId="0" applyFont="1" applyAlignment="1">
      <alignment horizontal="right" vertical="center"/>
    </xf>
    <xf numFmtId="0" fontId="30" fillId="0" borderId="0" xfId="0" applyFont="1" applyAlignment="1">
      <alignment horizontal="right" vertical="center"/>
    </xf>
    <xf numFmtId="0" fontId="2" fillId="0" borderId="0" xfId="0" applyFont="1" applyBorder="1" applyAlignment="1">
      <alignment horizontal="left" vertical="center" wrapText="1"/>
    </xf>
    <xf numFmtId="0" fontId="2" fillId="0" borderId="12" xfId="0" applyFont="1" applyFill="1" applyBorder="1" applyAlignment="1">
      <alignment vertical="top" wrapText="1"/>
    </xf>
    <xf numFmtId="0" fontId="16" fillId="0" borderId="10" xfId="0" applyFont="1" applyBorder="1" applyAlignment="1">
      <alignment horizontal="center" vertical="center" wrapText="1"/>
    </xf>
    <xf numFmtId="0" fontId="2" fillId="0" borderId="0" xfId="0" applyFont="1" applyBorder="1" applyAlignment="1">
      <alignment horizontal="left" vertical="top" wrapText="1"/>
    </xf>
    <xf numFmtId="0" fontId="2" fillId="0" borderId="0" xfId="0" applyFont="1" applyAlignment="1">
      <alignment horizontal="center" vertical="top" wrapText="1"/>
    </xf>
    <xf numFmtId="0" fontId="2" fillId="0" borderId="34" xfId="0" applyFont="1" applyFill="1" applyBorder="1" applyAlignment="1">
      <alignment vertical="top" wrapText="1"/>
    </xf>
    <xf numFmtId="0" fontId="2" fillId="0" borderId="35" xfId="0" applyFont="1" applyFill="1" applyBorder="1" applyAlignment="1">
      <alignment vertical="top" wrapText="1"/>
    </xf>
    <xf numFmtId="0" fontId="2" fillId="0" borderId="36" xfId="0" applyFont="1" applyFill="1" applyBorder="1" applyAlignment="1">
      <alignment vertical="top" wrapText="1"/>
    </xf>
    <xf numFmtId="0" fontId="2" fillId="0" borderId="37" xfId="0" applyFont="1" applyFill="1" applyBorder="1" applyAlignment="1">
      <alignment vertical="top" wrapText="1"/>
    </xf>
    <xf numFmtId="0" fontId="2" fillId="0" borderId="11" xfId="0" applyFont="1" applyFill="1" applyBorder="1" applyAlignment="1">
      <alignment vertical="top" wrapText="1"/>
    </xf>
    <xf numFmtId="0" fontId="2" fillId="0" borderId="38" xfId="0" applyFont="1" applyFill="1" applyBorder="1" applyAlignment="1">
      <alignment vertical="top" wrapText="1"/>
    </xf>
    <xf numFmtId="0" fontId="2" fillId="0" borderId="0" xfId="0" applyFont="1" applyBorder="1" applyAlignment="1">
      <alignment horizontal="right" vertical="center" wrapText="1"/>
    </xf>
    <xf numFmtId="0" fontId="16" fillId="0" borderId="7"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24" xfId="0" applyFont="1" applyBorder="1" applyAlignment="1">
      <alignment horizontal="right" vertical="center" wrapText="1"/>
    </xf>
    <xf numFmtId="0" fontId="25" fillId="0" borderId="16" xfId="0" applyFont="1" applyBorder="1" applyAlignment="1">
      <alignment horizontal="right" vertical="center" wrapText="1"/>
    </xf>
    <xf numFmtId="0" fontId="34" fillId="0" borderId="0" xfId="0" applyFont="1" applyAlignment="1">
      <alignment horizontal="center" vertical="center"/>
    </xf>
    <xf numFmtId="0" fontId="34" fillId="0" borderId="0" xfId="0" applyFont="1" applyAlignment="1">
      <alignment vertical="center"/>
    </xf>
    <xf numFmtId="0" fontId="34" fillId="0" borderId="20" xfId="0" applyFont="1" applyBorder="1" applyAlignment="1">
      <alignment horizontal="center" vertical="top" wrapText="1"/>
    </xf>
    <xf numFmtId="0" fontId="34" fillId="0" borderId="0" xfId="0" applyFont="1" applyAlignment="1">
      <alignment horizontal="left" vertical="top" wrapText="1"/>
    </xf>
    <xf numFmtId="0" fontId="21" fillId="0" borderId="0" xfId="2" applyAlignment="1">
      <alignment horizontal="left" vertical="top" wrapText="1"/>
    </xf>
    <xf numFmtId="0" fontId="34" fillId="0" borderId="0" xfId="0" applyFont="1" applyAlignment="1">
      <alignment horizontal="left" vertical="center"/>
    </xf>
    <xf numFmtId="0" fontId="34" fillId="0" borderId="0" xfId="0" applyFont="1" applyAlignment="1">
      <alignment horizontal="left" vertical="center" wrapText="1"/>
    </xf>
    <xf numFmtId="0" fontId="34" fillId="0" borderId="0" xfId="0" applyFont="1" applyAlignment="1">
      <alignment horizontal="center" vertical="center" wrapText="1"/>
    </xf>
    <xf numFmtId="0" fontId="34" fillId="0" borderId="0" xfId="0" applyFont="1" applyAlignment="1">
      <alignment horizontal="center" vertical="top" wrapText="1"/>
    </xf>
    <xf numFmtId="14" fontId="61" fillId="0" borderId="0" xfId="0" applyNumberFormat="1" applyFont="1" applyAlignment="1">
      <alignment horizontal="center"/>
    </xf>
  </cellXfs>
  <cellStyles count="47">
    <cellStyle name="20% - Accent1" xfId="4"/>
    <cellStyle name="20% - Accent2" xfId="5"/>
    <cellStyle name="20% - Accent3" xfId="6"/>
    <cellStyle name="20% - Accent4" xfId="7"/>
    <cellStyle name="20% - Accent5" xfId="8"/>
    <cellStyle name="20% - Accent6" xfId="9"/>
    <cellStyle name="40% - Accent1" xfId="10"/>
    <cellStyle name="40% - Accent2" xfId="11"/>
    <cellStyle name="40% - Accent3" xfId="12"/>
    <cellStyle name="40% - Accent4" xfId="13"/>
    <cellStyle name="40% - Accent5" xfId="14"/>
    <cellStyle name="40% - Accent6" xfId="15"/>
    <cellStyle name="60% - Accent1" xfId="16"/>
    <cellStyle name="60% - Accent2" xfId="17"/>
    <cellStyle name="60% - Accent3" xfId="18"/>
    <cellStyle name="60% - Accent4" xfId="19"/>
    <cellStyle name="60% - Accent5" xfId="20"/>
    <cellStyle name="60% - Accent6" xfId="21"/>
    <cellStyle name="Accent1" xfId="22"/>
    <cellStyle name="Accent2" xfId="23"/>
    <cellStyle name="Accent3" xfId="24"/>
    <cellStyle name="Accent4" xfId="25"/>
    <cellStyle name="Accent5" xfId="26"/>
    <cellStyle name="Accent6" xfId="27"/>
    <cellStyle name="Bad" xfId="28"/>
    <cellStyle name="Calculation" xfId="29"/>
    <cellStyle name="Check Cell" xfId="30"/>
    <cellStyle name="Explanatory Text" xfId="31"/>
    <cellStyle name="Good" xfId="32"/>
    <cellStyle name="Heading 1" xfId="33"/>
    <cellStyle name="Heading 2" xfId="34"/>
    <cellStyle name="Heading 3" xfId="35"/>
    <cellStyle name="Heading 4" xfId="36"/>
    <cellStyle name="Input" xfId="37"/>
    <cellStyle name="Linked Cell" xfId="38"/>
    <cellStyle name="Neutral" xfId="39"/>
    <cellStyle name="Note" xfId="40"/>
    <cellStyle name="Output" xfId="41"/>
    <cellStyle name="Title" xfId="42"/>
    <cellStyle name="Total" xfId="43"/>
    <cellStyle name="Warning Text" xfId="44"/>
    <cellStyle name="Гиперссылка" xfId="2" builtinId="8"/>
    <cellStyle name="Обычный" xfId="0" builtinId="0"/>
    <cellStyle name="Обычный 2" xfId="1"/>
    <cellStyle name="Обычный 2 2" xfId="45"/>
    <cellStyle name="Обычный 2_Приложения по филармонии" xfId="46"/>
    <cellStyle name="Обычный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consultantplus://offline/ref=847D55E1C94145008CE5EB94681BD39BF65D3DD2BCFE9DF98DB1FF9Ar1N9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consultantplus://offline/ref=9D726E0D118295F6F09746D06622086F4F971D03AC681F664FEE679178I3b5I" TargetMode="External"/><Relationship Id="rId1" Type="http://schemas.openxmlformats.org/officeDocument/2006/relationships/hyperlink" Target="consultantplus://offline/ref=9D726E0D118295F6F09746D06622086F4F971D04AB6E1F664FEE679178I3b5I"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N35"/>
  <sheetViews>
    <sheetView workbookViewId="0">
      <selection activeCell="I10" sqref="I10"/>
    </sheetView>
  </sheetViews>
  <sheetFormatPr defaultRowHeight="15" x14ac:dyDescent="0.25"/>
  <cols>
    <col min="13" max="13" width="3.7109375" customWidth="1"/>
    <col min="14" max="14" width="18" customWidth="1"/>
  </cols>
  <sheetData>
    <row r="5" spans="1:14" ht="15.75" x14ac:dyDescent="0.25">
      <c r="E5" s="18"/>
      <c r="F5" s="18"/>
      <c r="G5" s="18"/>
      <c r="H5" s="18"/>
      <c r="I5" s="18"/>
      <c r="J5" s="18"/>
      <c r="K5" s="261" t="s">
        <v>42</v>
      </c>
      <c r="L5" s="261"/>
      <c r="M5" s="261"/>
      <c r="N5" s="261"/>
    </row>
    <row r="6" spans="1:14" x14ac:dyDescent="0.25">
      <c r="E6" s="18"/>
      <c r="F6" s="18"/>
      <c r="G6" s="18"/>
      <c r="H6" s="18"/>
      <c r="I6" s="18"/>
      <c r="J6" s="18"/>
      <c r="K6" s="262" t="s">
        <v>43</v>
      </c>
      <c r="L6" s="262"/>
      <c r="M6" s="262"/>
      <c r="N6" s="262"/>
    </row>
    <row r="7" spans="1:14" ht="15.75" x14ac:dyDescent="0.25">
      <c r="E7" s="18"/>
      <c r="F7" s="18"/>
      <c r="G7" s="18"/>
      <c r="H7" s="18"/>
      <c r="I7" s="18"/>
      <c r="J7" s="18"/>
      <c r="K7" s="19" t="s">
        <v>44</v>
      </c>
      <c r="L7" s="19"/>
      <c r="M7" s="19"/>
      <c r="N7" s="221" t="s">
        <v>398</v>
      </c>
    </row>
    <row r="8" spans="1:14" ht="15.75" x14ac:dyDescent="0.25">
      <c r="E8" s="18"/>
      <c r="F8" s="18"/>
      <c r="G8" s="18"/>
      <c r="H8" s="18"/>
      <c r="I8" s="18"/>
      <c r="J8" s="18"/>
      <c r="K8" s="19" t="s">
        <v>391</v>
      </c>
      <c r="L8" s="19"/>
      <c r="M8" s="19"/>
      <c r="N8" s="19" t="s">
        <v>392</v>
      </c>
    </row>
    <row r="9" spans="1:14" ht="15.75" x14ac:dyDescent="0.25">
      <c r="E9" s="18"/>
      <c r="F9" s="18"/>
      <c r="G9" s="18"/>
      <c r="H9" s="18"/>
      <c r="I9" s="18"/>
      <c r="J9" s="18"/>
      <c r="K9" s="379">
        <v>43095</v>
      </c>
      <c r="L9" s="263"/>
      <c r="M9" s="263"/>
      <c r="N9" s="263"/>
    </row>
    <row r="10" spans="1:14" x14ac:dyDescent="0.25">
      <c r="A10" s="18"/>
      <c r="B10" s="18"/>
      <c r="C10" s="18"/>
      <c r="D10" s="18"/>
      <c r="E10" s="18"/>
      <c r="F10" s="18"/>
      <c r="G10" s="18"/>
      <c r="H10" s="18"/>
      <c r="I10" s="18"/>
      <c r="J10" s="18"/>
      <c r="K10" s="264" t="s">
        <v>46</v>
      </c>
      <c r="L10" s="264"/>
      <c r="M10" s="264"/>
      <c r="N10" s="264"/>
    </row>
    <row r="13" spans="1:14" ht="72" customHeight="1" x14ac:dyDescent="0.25">
      <c r="A13" s="265" t="s">
        <v>399</v>
      </c>
      <c r="B13" s="265"/>
      <c r="C13" s="265"/>
      <c r="D13" s="265"/>
      <c r="E13" s="265"/>
      <c r="F13" s="265"/>
      <c r="G13" s="265"/>
      <c r="H13" s="265"/>
      <c r="I13" s="265"/>
      <c r="J13" s="265"/>
      <c r="K13" s="265"/>
      <c r="L13" s="265"/>
      <c r="M13" s="265"/>
      <c r="N13" s="265"/>
    </row>
    <row r="14" spans="1:14" x14ac:dyDescent="0.25">
      <c r="A14" s="259" t="s">
        <v>446</v>
      </c>
      <c r="B14" s="260"/>
      <c r="C14" s="260"/>
      <c r="D14" s="260"/>
      <c r="E14" s="260"/>
      <c r="F14" s="260"/>
      <c r="G14" s="260"/>
      <c r="H14" s="260"/>
      <c r="I14" s="260"/>
      <c r="J14" s="260"/>
      <c r="K14" s="260"/>
      <c r="L14" s="260"/>
      <c r="M14" s="260"/>
      <c r="N14" s="260"/>
    </row>
    <row r="15" spans="1:14" ht="18.75" thickBot="1" x14ac:dyDescent="0.3">
      <c r="A15" s="20"/>
      <c r="B15" s="253"/>
      <c r="C15" s="253"/>
      <c r="D15" s="253"/>
      <c r="E15" s="253"/>
      <c r="F15" s="253"/>
      <c r="G15" s="253"/>
      <c r="H15" s="253"/>
      <c r="I15" s="253"/>
      <c r="J15" s="253"/>
      <c r="K15" s="236"/>
      <c r="L15" s="237"/>
      <c r="M15" s="237"/>
      <c r="N15" s="21" t="s">
        <v>47</v>
      </c>
    </row>
    <row r="16" spans="1:14" ht="18" x14ac:dyDescent="0.25">
      <c r="A16" s="248" t="s">
        <v>48</v>
      </c>
      <c r="B16" s="248"/>
      <c r="C16" s="248"/>
      <c r="D16" s="248"/>
      <c r="E16" s="248"/>
      <c r="F16" s="248"/>
      <c r="G16" s="254" t="s">
        <v>265</v>
      </c>
      <c r="H16" s="254"/>
      <c r="I16" s="254"/>
      <c r="J16" s="254"/>
      <c r="K16" s="254"/>
      <c r="L16" s="246" t="s">
        <v>49</v>
      </c>
      <c r="M16" s="247"/>
      <c r="N16" s="139">
        <v>89418347</v>
      </c>
    </row>
    <row r="17" spans="1:14" x14ac:dyDescent="0.25">
      <c r="A17" s="248" t="s">
        <v>50</v>
      </c>
      <c r="B17" s="248"/>
      <c r="C17" s="248"/>
      <c r="D17" s="248"/>
      <c r="E17" s="248"/>
      <c r="F17" s="248"/>
      <c r="G17" s="255" t="s">
        <v>266</v>
      </c>
      <c r="H17" s="255"/>
      <c r="I17" s="255"/>
      <c r="J17" s="255"/>
      <c r="K17" s="255"/>
      <c r="L17" s="246" t="s">
        <v>51</v>
      </c>
      <c r="M17" s="247"/>
      <c r="N17" s="22"/>
    </row>
    <row r="18" spans="1:14" x14ac:dyDescent="0.25">
      <c r="A18" s="248"/>
      <c r="B18" s="248"/>
      <c r="C18" s="248"/>
      <c r="D18" s="248"/>
      <c r="E18" s="248"/>
      <c r="F18" s="248"/>
      <c r="G18" s="256"/>
      <c r="H18" s="256"/>
      <c r="I18" s="256"/>
      <c r="J18" s="256"/>
      <c r="K18" s="256"/>
      <c r="L18" s="23"/>
      <c r="M18" s="23"/>
      <c r="N18" s="24"/>
    </row>
    <row r="19" spans="1:14" ht="16.5" x14ac:dyDescent="0.25">
      <c r="A19" s="248"/>
      <c r="B19" s="248"/>
      <c r="C19" s="248"/>
      <c r="D19" s="248"/>
      <c r="E19" s="248"/>
      <c r="F19" s="248"/>
      <c r="G19" s="257"/>
      <c r="H19" s="257"/>
      <c r="I19" s="257"/>
      <c r="J19" s="257"/>
      <c r="K19" s="257"/>
      <c r="L19" s="246" t="s">
        <v>52</v>
      </c>
      <c r="M19" s="258"/>
      <c r="N19" s="204">
        <v>71644412</v>
      </c>
    </row>
    <row r="20" spans="1:14" x14ac:dyDescent="0.25">
      <c r="A20" s="248" t="s">
        <v>53</v>
      </c>
      <c r="B20" s="248"/>
      <c r="C20" s="248"/>
      <c r="D20" s="248"/>
      <c r="E20" s="248"/>
      <c r="F20" s="248"/>
      <c r="G20" s="249" t="s">
        <v>267</v>
      </c>
      <c r="H20" s="249"/>
      <c r="I20" s="249"/>
      <c r="J20" s="249"/>
      <c r="K20" s="249"/>
      <c r="L20" s="246"/>
      <c r="M20" s="247"/>
      <c r="N20" s="24"/>
    </row>
    <row r="21" spans="1:14" ht="36.75" customHeight="1" x14ac:dyDescent="0.25">
      <c r="A21" s="248"/>
      <c r="B21" s="248"/>
      <c r="C21" s="248"/>
      <c r="D21" s="248"/>
      <c r="E21" s="248"/>
      <c r="F21" s="248"/>
      <c r="G21" s="250"/>
      <c r="H21" s="250"/>
      <c r="I21" s="250"/>
      <c r="J21" s="250"/>
      <c r="K21" s="250"/>
      <c r="L21" s="246"/>
      <c r="M21" s="247"/>
      <c r="N21" s="24"/>
    </row>
    <row r="22" spans="1:14" ht="51" customHeight="1" x14ac:dyDescent="0.25">
      <c r="A22" s="251" t="s">
        <v>54</v>
      </c>
      <c r="B22" s="252"/>
      <c r="C22" s="252"/>
      <c r="D22" s="252"/>
      <c r="E22" s="252"/>
      <c r="F22" s="252"/>
      <c r="G22" s="245">
        <v>7224040700</v>
      </c>
      <c r="H22" s="245"/>
      <c r="I22" s="245"/>
      <c r="J22" s="245"/>
      <c r="K22" s="245"/>
      <c r="L22" s="246" t="s">
        <v>55</v>
      </c>
      <c r="M22" s="247"/>
      <c r="N22" s="24"/>
    </row>
    <row r="23" spans="1:14" ht="30" customHeight="1" x14ac:dyDescent="0.25">
      <c r="A23" s="244" t="s">
        <v>56</v>
      </c>
      <c r="B23" s="244"/>
      <c r="C23" s="244"/>
      <c r="D23" s="244"/>
      <c r="E23" s="244"/>
      <c r="F23" s="244"/>
      <c r="G23" s="245">
        <v>722401001</v>
      </c>
      <c r="H23" s="245"/>
      <c r="I23" s="245"/>
      <c r="J23" s="245"/>
      <c r="K23" s="245"/>
      <c r="L23" s="23"/>
      <c r="M23" s="23"/>
      <c r="N23" s="24"/>
    </row>
    <row r="24" spans="1:14" ht="20.25" x14ac:dyDescent="0.25">
      <c r="A24" s="244" t="s">
        <v>57</v>
      </c>
      <c r="B24" s="244"/>
      <c r="C24" s="244"/>
      <c r="D24" s="244"/>
      <c r="E24" s="244"/>
      <c r="F24" s="244"/>
      <c r="G24" s="245"/>
      <c r="H24" s="245"/>
      <c r="I24" s="245"/>
      <c r="J24" s="245"/>
      <c r="K24" s="245"/>
      <c r="L24" s="246" t="s">
        <v>58</v>
      </c>
      <c r="M24" s="247"/>
      <c r="N24" s="25"/>
    </row>
    <row r="25" spans="1:14" ht="20.25" x14ac:dyDescent="0.25">
      <c r="A25" s="26"/>
      <c r="B25" s="237"/>
      <c r="C25" s="237"/>
      <c r="D25" s="237"/>
      <c r="E25" s="237"/>
      <c r="F25" s="237"/>
      <c r="G25" s="27"/>
      <c r="H25" s="27"/>
      <c r="I25" s="27"/>
      <c r="J25" s="27"/>
      <c r="K25" s="27"/>
    </row>
    <row r="32" spans="1:14" ht="27.75" customHeight="1" x14ac:dyDescent="0.25"/>
    <row r="34" ht="54" customHeight="1" x14ac:dyDescent="0.25"/>
    <row r="35" ht="360" customHeight="1" x14ac:dyDescent="0.25"/>
  </sheetData>
  <mergeCells count="26">
    <mergeCell ref="A14:N14"/>
    <mergeCell ref="K5:N5"/>
    <mergeCell ref="K6:N6"/>
    <mergeCell ref="K9:N9"/>
    <mergeCell ref="K10:N10"/>
    <mergeCell ref="A13:N13"/>
    <mergeCell ref="B15:J15"/>
    <mergeCell ref="A16:F16"/>
    <mergeCell ref="G16:K16"/>
    <mergeCell ref="L16:M16"/>
    <mergeCell ref="A17:F19"/>
    <mergeCell ref="G17:K19"/>
    <mergeCell ref="L17:M17"/>
    <mergeCell ref="L19:M19"/>
    <mergeCell ref="A20:F21"/>
    <mergeCell ref="G20:K21"/>
    <mergeCell ref="L20:M20"/>
    <mergeCell ref="L21:M21"/>
    <mergeCell ref="A22:F22"/>
    <mergeCell ref="G22:K22"/>
    <mergeCell ref="L22:M22"/>
    <mergeCell ref="A23:F23"/>
    <mergeCell ref="G23:K23"/>
    <mergeCell ref="A24:F24"/>
    <mergeCell ref="G24:K24"/>
    <mergeCell ref="L24:M24"/>
  </mergeCells>
  <pageMargins left="0.51181102362204722" right="0.31496062992125984" top="0.74803149606299213" bottom="0.55118110236220474" header="0.31496062992125984" footer="0.31496062992125984"/>
  <pageSetup paperSize="9" scale="70" orientation="portrait" horizontalDpi="30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workbookViewId="0">
      <selection activeCell="F28" sqref="F28"/>
    </sheetView>
  </sheetViews>
  <sheetFormatPr defaultRowHeight="15" x14ac:dyDescent="0.25"/>
  <cols>
    <col min="1" max="1" width="6.7109375" customWidth="1"/>
    <col min="2" max="2" width="19.7109375" customWidth="1"/>
    <col min="3" max="3" width="27.5703125" customWidth="1"/>
    <col min="4" max="4" width="21" customWidth="1"/>
    <col min="5" max="6" width="19" customWidth="1"/>
  </cols>
  <sheetData>
    <row r="1" spans="1:6" x14ac:dyDescent="0.25">
      <c r="A1" s="371" t="s">
        <v>195</v>
      </c>
      <c r="B1" s="371"/>
      <c r="C1" s="371"/>
      <c r="D1" s="371"/>
      <c r="E1" s="371"/>
      <c r="F1" s="371"/>
    </row>
    <row r="2" spans="1:6" x14ac:dyDescent="0.25">
      <c r="A2" s="371" t="s">
        <v>196</v>
      </c>
      <c r="B2" s="371"/>
      <c r="C2" s="371"/>
      <c r="D2" s="371"/>
      <c r="E2" s="371"/>
      <c r="F2" s="371"/>
    </row>
    <row r="3" spans="1:6" ht="15.75" thickBot="1" x14ac:dyDescent="0.3">
      <c r="A3" s="121"/>
    </row>
    <row r="4" spans="1:6" ht="26.25" thickBot="1" x14ac:dyDescent="0.3">
      <c r="A4" s="127" t="s">
        <v>183</v>
      </c>
      <c r="B4" s="128" t="s">
        <v>197</v>
      </c>
      <c r="C4" s="128" t="s">
        <v>198</v>
      </c>
      <c r="D4" s="128" t="s">
        <v>199</v>
      </c>
      <c r="E4" s="128" t="s">
        <v>200</v>
      </c>
      <c r="F4" s="128" t="s">
        <v>253</v>
      </c>
    </row>
    <row r="5" spans="1:6" ht="15.75" thickBot="1" x14ac:dyDescent="0.3">
      <c r="A5" s="123">
        <v>1</v>
      </c>
      <c r="B5" s="122">
        <v>2</v>
      </c>
      <c r="C5" s="122">
        <v>3</v>
      </c>
      <c r="D5" s="122">
        <v>4</v>
      </c>
      <c r="E5" s="122">
        <v>5</v>
      </c>
      <c r="F5" s="122">
        <v>6</v>
      </c>
    </row>
    <row r="6" spans="1:6" ht="15.75" thickBot="1" x14ac:dyDescent="0.3">
      <c r="A6" s="123">
        <v>1</v>
      </c>
      <c r="B6" s="122"/>
      <c r="C6" s="122"/>
      <c r="D6" s="122"/>
      <c r="E6" s="122"/>
      <c r="F6" s="122"/>
    </row>
    <row r="7" spans="1:6" ht="15.75" thickBot="1" x14ac:dyDescent="0.3">
      <c r="A7" s="123">
        <v>2</v>
      </c>
      <c r="B7" s="122"/>
      <c r="C7" s="122"/>
      <c r="D7" s="122"/>
      <c r="E7" s="122"/>
      <c r="F7" s="122"/>
    </row>
    <row r="8" spans="1:6" ht="15.75" thickBot="1" x14ac:dyDescent="0.3">
      <c r="A8" s="123"/>
      <c r="B8" s="129" t="s">
        <v>193</v>
      </c>
      <c r="C8" s="122" t="s">
        <v>194</v>
      </c>
      <c r="D8" s="122" t="s">
        <v>194</v>
      </c>
      <c r="E8" s="122" t="s">
        <v>194</v>
      </c>
      <c r="F8" s="122"/>
    </row>
    <row r="9" spans="1:6" x14ac:dyDescent="0.25">
      <c r="A9" s="121"/>
    </row>
    <row r="10" spans="1:6" x14ac:dyDescent="0.25">
      <c r="A10" s="371" t="s">
        <v>201</v>
      </c>
      <c r="B10" s="371"/>
      <c r="C10" s="371"/>
      <c r="D10" s="371"/>
      <c r="E10" s="371"/>
      <c r="F10" s="371"/>
    </row>
    <row r="11" spans="1:6" x14ac:dyDescent="0.25">
      <c r="A11" s="371" t="s">
        <v>202</v>
      </c>
      <c r="B11" s="371"/>
      <c r="C11" s="371"/>
      <c r="D11" s="371"/>
      <c r="E11" s="371"/>
      <c r="F11" s="371"/>
    </row>
    <row r="12" spans="1:6" ht="15.75" thickBot="1" x14ac:dyDescent="0.3">
      <c r="A12" s="121"/>
    </row>
    <row r="13" spans="1:6" ht="39" thickBot="1" x14ac:dyDescent="0.3">
      <c r="A13" s="127" t="s">
        <v>183</v>
      </c>
      <c r="B13" s="128" t="s">
        <v>197</v>
      </c>
      <c r="C13" s="128" t="s">
        <v>203</v>
      </c>
      <c r="D13" s="128" t="s">
        <v>204</v>
      </c>
      <c r="E13" s="128" t="s">
        <v>205</v>
      </c>
      <c r="F13" s="128" t="s">
        <v>253</v>
      </c>
    </row>
    <row r="14" spans="1:6" ht="15.75" thickBot="1" x14ac:dyDescent="0.3">
      <c r="A14" s="123">
        <v>1</v>
      </c>
      <c r="B14" s="122">
        <v>2</v>
      </c>
      <c r="C14" s="122">
        <v>3</v>
      </c>
      <c r="D14" s="122">
        <v>4</v>
      </c>
      <c r="E14" s="122">
        <v>5</v>
      </c>
      <c r="F14" s="122">
        <v>6</v>
      </c>
    </row>
    <row r="15" spans="1:6" ht="26.25" thickBot="1" x14ac:dyDescent="0.3">
      <c r="A15" s="123">
        <v>1</v>
      </c>
      <c r="B15" s="122" t="s">
        <v>287</v>
      </c>
      <c r="C15" s="122">
        <v>1</v>
      </c>
      <c r="D15" s="122">
        <v>12</v>
      </c>
      <c r="E15" s="122">
        <v>3525.54</v>
      </c>
      <c r="F15" s="122">
        <f>C15*D15*E15</f>
        <v>42306.479999999996</v>
      </c>
    </row>
    <row r="16" spans="1:6" ht="15.75" thickBot="1" x14ac:dyDescent="0.3">
      <c r="A16" s="123"/>
      <c r="B16" s="129" t="s">
        <v>193</v>
      </c>
      <c r="C16" s="122">
        <v>1</v>
      </c>
      <c r="D16" s="122">
        <v>12</v>
      </c>
      <c r="E16" s="122">
        <v>3525.54</v>
      </c>
      <c r="F16" s="122">
        <f>C16*D16*E16</f>
        <v>42306.479999999996</v>
      </c>
    </row>
    <row r="17" spans="1:1" x14ac:dyDescent="0.25">
      <c r="A17" s="121"/>
    </row>
  </sheetData>
  <mergeCells count="4">
    <mergeCell ref="A1:F1"/>
    <mergeCell ref="A2:F2"/>
    <mergeCell ref="A10:F10"/>
    <mergeCell ref="A11:F11"/>
  </mergeCells>
  <pageMargins left="0.70866141732283472" right="0.70866141732283472" top="0.74803149606299213" bottom="0.74803149606299213" header="0.31496062992125984" footer="0.31496062992125984"/>
  <pageSetup paperSize="9" orientation="landscape" horizontalDpi="30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opLeftCell="A43" workbookViewId="0">
      <selection activeCell="D47" sqref="D47"/>
    </sheetView>
  </sheetViews>
  <sheetFormatPr defaultRowHeight="15" x14ac:dyDescent="0.25"/>
  <cols>
    <col min="1" max="1" width="10" customWidth="1"/>
    <col min="2" max="2" width="31.7109375" customWidth="1"/>
    <col min="3" max="3" width="20.28515625" customWidth="1"/>
    <col min="4" max="4" width="19.140625" customWidth="1"/>
  </cols>
  <sheetData>
    <row r="1" spans="1:4" x14ac:dyDescent="0.25">
      <c r="A1" s="371" t="s">
        <v>206</v>
      </c>
      <c r="B1" s="371"/>
      <c r="C1" s="371"/>
      <c r="D1" s="371"/>
    </row>
    <row r="2" spans="1:4" x14ac:dyDescent="0.25">
      <c r="A2" s="371" t="s">
        <v>207</v>
      </c>
      <c r="B2" s="371"/>
      <c r="C2" s="371"/>
      <c r="D2" s="371"/>
    </row>
    <row r="3" spans="1:4" x14ac:dyDescent="0.25">
      <c r="A3" s="371" t="s">
        <v>208</v>
      </c>
      <c r="B3" s="371"/>
      <c r="C3" s="371"/>
      <c r="D3" s="371"/>
    </row>
    <row r="4" spans="1:4" x14ac:dyDescent="0.25">
      <c r="A4" s="371" t="s">
        <v>209</v>
      </c>
      <c r="B4" s="371"/>
      <c r="C4" s="371"/>
      <c r="D4" s="371"/>
    </row>
    <row r="5" spans="1:4" ht="36" customHeight="1" thickBot="1" x14ac:dyDescent="0.3">
      <c r="A5" s="372" t="s">
        <v>338</v>
      </c>
      <c r="B5" s="372"/>
      <c r="C5" s="372"/>
      <c r="D5" s="372"/>
    </row>
    <row r="6" spans="1:4" ht="69.75" customHeight="1" thickBot="1" x14ac:dyDescent="0.3">
      <c r="A6" s="127" t="s">
        <v>183</v>
      </c>
      <c r="B6" s="128" t="s">
        <v>210</v>
      </c>
      <c r="C6" s="128" t="s">
        <v>211</v>
      </c>
      <c r="D6" s="128" t="s">
        <v>212</v>
      </c>
    </row>
    <row r="7" spans="1:4" ht="15.75" thickBot="1" x14ac:dyDescent="0.3">
      <c r="A7" s="123">
        <v>1</v>
      </c>
      <c r="B7" s="122">
        <v>2</v>
      </c>
      <c r="C7" s="122">
        <v>3</v>
      </c>
      <c r="D7" s="122">
        <v>4</v>
      </c>
    </row>
    <row r="8" spans="1:4" ht="57" customHeight="1" thickBot="1" x14ac:dyDescent="0.3">
      <c r="A8" s="123">
        <v>1</v>
      </c>
      <c r="B8" s="124" t="s">
        <v>213</v>
      </c>
      <c r="C8" s="122" t="s">
        <v>194</v>
      </c>
      <c r="D8" s="122">
        <f>D9</f>
        <v>1298694.98</v>
      </c>
    </row>
    <row r="9" spans="1:4" x14ac:dyDescent="0.25">
      <c r="A9" s="362" t="s">
        <v>89</v>
      </c>
      <c r="B9" s="130" t="s">
        <v>7</v>
      </c>
      <c r="C9" s="362">
        <v>5903159</v>
      </c>
      <c r="D9" s="362">
        <f>C9*22%</f>
        <v>1298694.98</v>
      </c>
    </row>
    <row r="10" spans="1:4" ht="15.75" thickBot="1" x14ac:dyDescent="0.3">
      <c r="A10" s="364"/>
      <c r="B10" s="125" t="s">
        <v>214</v>
      </c>
      <c r="C10" s="364"/>
      <c r="D10" s="364"/>
    </row>
    <row r="11" spans="1:4" ht="24" customHeight="1" thickBot="1" x14ac:dyDescent="0.3">
      <c r="A11" s="123" t="s">
        <v>94</v>
      </c>
      <c r="B11" s="131" t="s">
        <v>215</v>
      </c>
      <c r="C11" s="122"/>
      <c r="D11" s="122"/>
    </row>
    <row r="12" spans="1:4" ht="75.75" customHeight="1" thickBot="1" x14ac:dyDescent="0.3">
      <c r="A12" s="123" t="s">
        <v>216</v>
      </c>
      <c r="B12" s="124" t="s">
        <v>217</v>
      </c>
      <c r="C12" s="122"/>
      <c r="D12" s="122"/>
    </row>
    <row r="13" spans="1:4" ht="57.75" customHeight="1" thickBot="1" x14ac:dyDescent="0.3">
      <c r="A13" s="123">
        <v>2</v>
      </c>
      <c r="B13" s="124" t="s">
        <v>218</v>
      </c>
      <c r="C13" s="122" t="s">
        <v>194</v>
      </c>
      <c r="D13" s="122">
        <f>D14+D17</f>
        <v>182997.92899999997</v>
      </c>
    </row>
    <row r="14" spans="1:4" ht="18.75" customHeight="1" x14ac:dyDescent="0.25">
      <c r="A14" s="362" t="s">
        <v>101</v>
      </c>
      <c r="B14" s="132" t="s">
        <v>7</v>
      </c>
      <c r="C14" s="362">
        <v>5903159</v>
      </c>
      <c r="D14" s="362">
        <f>C14*2.9%</f>
        <v>171191.61099999998</v>
      </c>
    </row>
    <row r="15" spans="1:4" ht="54" customHeight="1" thickBot="1" x14ac:dyDescent="0.3">
      <c r="A15" s="364"/>
      <c r="B15" s="124" t="s">
        <v>219</v>
      </c>
      <c r="C15" s="364"/>
      <c r="D15" s="364"/>
    </row>
    <row r="16" spans="1:4" ht="57" customHeight="1" thickBot="1" x14ac:dyDescent="0.3">
      <c r="A16" s="123" t="s">
        <v>106</v>
      </c>
      <c r="B16" s="124" t="s">
        <v>220</v>
      </c>
      <c r="C16" s="122"/>
      <c r="D16" s="122"/>
    </row>
    <row r="17" spans="1:4" ht="69" customHeight="1" thickBot="1" x14ac:dyDescent="0.3">
      <c r="A17" s="123" t="s">
        <v>108</v>
      </c>
      <c r="B17" s="124" t="s">
        <v>221</v>
      </c>
      <c r="C17" s="122">
        <v>5903159</v>
      </c>
      <c r="D17" s="122">
        <f>C17*0.2%</f>
        <v>11806.318000000001</v>
      </c>
    </row>
    <row r="18" spans="1:4" ht="78.75" customHeight="1" thickBot="1" x14ac:dyDescent="0.3">
      <c r="A18" s="123" t="s">
        <v>110</v>
      </c>
      <c r="B18" s="133" t="s">
        <v>222</v>
      </c>
      <c r="C18" s="122"/>
      <c r="D18" s="122"/>
    </row>
    <row r="19" spans="1:4" ht="114" customHeight="1" thickBot="1" x14ac:dyDescent="0.3">
      <c r="A19" s="123" t="s">
        <v>223</v>
      </c>
      <c r="B19" s="133" t="s">
        <v>222</v>
      </c>
      <c r="C19" s="122"/>
      <c r="D19" s="122"/>
    </row>
    <row r="20" spans="1:4" ht="61.5" customHeight="1" thickBot="1" x14ac:dyDescent="0.3">
      <c r="A20" s="123">
        <v>3</v>
      </c>
      <c r="B20" s="124" t="s">
        <v>224</v>
      </c>
      <c r="C20" s="122">
        <v>5903159</v>
      </c>
      <c r="D20" s="122">
        <f>C20*5.1%</f>
        <v>301061.109</v>
      </c>
    </row>
    <row r="21" spans="1:4" ht="15.75" thickBot="1" x14ac:dyDescent="0.3">
      <c r="A21" s="123"/>
      <c r="B21" s="129" t="s">
        <v>193</v>
      </c>
      <c r="C21" s="122" t="s">
        <v>194</v>
      </c>
      <c r="D21" s="122">
        <f>D8+D13+D20</f>
        <v>1782754.0179999999</v>
      </c>
    </row>
    <row r="22" spans="1:4" x14ac:dyDescent="0.25">
      <c r="A22" s="121"/>
    </row>
    <row r="23" spans="1:4" x14ac:dyDescent="0.25">
      <c r="A23" s="370" t="s">
        <v>225</v>
      </c>
      <c r="B23" s="370"/>
      <c r="C23" s="370"/>
      <c r="D23" s="370"/>
    </row>
    <row r="24" spans="1:4" ht="29.25" customHeight="1" x14ac:dyDescent="0.25">
      <c r="A24" s="373" t="s">
        <v>226</v>
      </c>
      <c r="B24" s="373"/>
      <c r="C24" s="373"/>
      <c r="D24" s="373"/>
    </row>
    <row r="25" spans="1:4" ht="21.75" customHeight="1" x14ac:dyDescent="0.25">
      <c r="A25" s="374" t="s">
        <v>227</v>
      </c>
      <c r="B25" s="374"/>
      <c r="C25" s="374"/>
      <c r="D25" s="374"/>
    </row>
    <row r="26" spans="1:4" ht="27" customHeight="1" x14ac:dyDescent="0.25">
      <c r="A26" s="373" t="s">
        <v>228</v>
      </c>
      <c r="B26" s="373"/>
      <c r="C26" s="373"/>
      <c r="D26" s="373"/>
    </row>
    <row r="27" spans="1:4" ht="25.5" customHeight="1" x14ac:dyDescent="0.25">
      <c r="A27" s="373" t="s">
        <v>229</v>
      </c>
      <c r="B27" s="373"/>
      <c r="C27" s="373"/>
      <c r="D27" s="373"/>
    </row>
    <row r="28" spans="1:4" ht="28.5" customHeight="1" x14ac:dyDescent="0.25">
      <c r="A28" s="373" t="s">
        <v>230</v>
      </c>
      <c r="B28" s="373"/>
      <c r="C28" s="373"/>
      <c r="D28" s="373"/>
    </row>
    <row r="29" spans="1:4" x14ac:dyDescent="0.25">
      <c r="A29" s="373" t="s">
        <v>231</v>
      </c>
      <c r="B29" s="373"/>
      <c r="C29" s="373"/>
      <c r="D29" s="373"/>
    </row>
    <row r="30" spans="1:4" x14ac:dyDescent="0.25">
      <c r="A30" s="120"/>
    </row>
    <row r="31" spans="1:4" ht="15.75" thickBot="1" x14ac:dyDescent="0.3">
      <c r="A31" s="372" t="s">
        <v>358</v>
      </c>
      <c r="B31" s="372"/>
      <c r="C31" s="372"/>
      <c r="D31" s="372"/>
    </row>
    <row r="32" spans="1:4" ht="51.75" thickBot="1" x14ac:dyDescent="0.3">
      <c r="A32" s="127" t="s">
        <v>183</v>
      </c>
      <c r="B32" s="191" t="s">
        <v>210</v>
      </c>
      <c r="C32" s="191" t="s">
        <v>211</v>
      </c>
      <c r="D32" s="191" t="s">
        <v>212</v>
      </c>
    </row>
    <row r="33" spans="1:4" ht="15.75" thickBot="1" x14ac:dyDescent="0.3">
      <c r="A33" s="190">
        <v>1</v>
      </c>
      <c r="B33" s="122">
        <v>2</v>
      </c>
      <c r="C33" s="122">
        <v>3</v>
      </c>
      <c r="D33" s="122">
        <v>4</v>
      </c>
    </row>
    <row r="34" spans="1:4" ht="39" thickBot="1" x14ac:dyDescent="0.3">
      <c r="A34" s="190">
        <v>1</v>
      </c>
      <c r="B34" s="124" t="s">
        <v>213</v>
      </c>
      <c r="C34" s="122" t="s">
        <v>194</v>
      </c>
      <c r="D34" s="122">
        <f>D35</f>
        <v>52355.6</v>
      </c>
    </row>
    <row r="35" spans="1:4" x14ac:dyDescent="0.25">
      <c r="A35" s="362" t="s">
        <v>89</v>
      </c>
      <c r="B35" s="130" t="s">
        <v>7</v>
      </c>
      <c r="C35" s="362">
        <v>237980</v>
      </c>
      <c r="D35" s="362">
        <f>C35*22/100</f>
        <v>52355.6</v>
      </c>
    </row>
    <row r="36" spans="1:4" ht="15.75" thickBot="1" x14ac:dyDescent="0.3">
      <c r="A36" s="364"/>
      <c r="B36" s="125" t="s">
        <v>214</v>
      </c>
      <c r="C36" s="364"/>
      <c r="D36" s="364"/>
    </row>
    <row r="37" spans="1:4" ht="15.75" thickBot="1" x14ac:dyDescent="0.3">
      <c r="A37" s="190" t="s">
        <v>94</v>
      </c>
      <c r="B37" s="131" t="s">
        <v>215</v>
      </c>
      <c r="C37" s="122"/>
      <c r="D37" s="122"/>
    </row>
    <row r="38" spans="1:4" ht="64.5" thickBot="1" x14ac:dyDescent="0.3">
      <c r="A38" s="190" t="s">
        <v>216</v>
      </c>
      <c r="B38" s="124" t="s">
        <v>217</v>
      </c>
      <c r="C38" s="122"/>
      <c r="D38" s="122"/>
    </row>
    <row r="39" spans="1:4" ht="39" thickBot="1" x14ac:dyDescent="0.3">
      <c r="A39" s="190">
        <v>2</v>
      </c>
      <c r="B39" s="124" t="s">
        <v>218</v>
      </c>
      <c r="C39" s="122" t="s">
        <v>194</v>
      </c>
      <c r="D39" s="122">
        <f>D40+D43</f>
        <v>7377.38</v>
      </c>
    </row>
    <row r="40" spans="1:4" x14ac:dyDescent="0.25">
      <c r="A40" s="362" t="s">
        <v>101</v>
      </c>
      <c r="B40" s="132" t="s">
        <v>7</v>
      </c>
      <c r="C40" s="362">
        <v>237980</v>
      </c>
      <c r="D40" s="362">
        <f>C40*2.9/100</f>
        <v>6901.42</v>
      </c>
    </row>
    <row r="41" spans="1:4" ht="51.75" thickBot="1" x14ac:dyDescent="0.3">
      <c r="A41" s="364"/>
      <c r="B41" s="124" t="s">
        <v>219</v>
      </c>
      <c r="C41" s="364"/>
      <c r="D41" s="364"/>
    </row>
    <row r="42" spans="1:4" ht="51.75" thickBot="1" x14ac:dyDescent="0.3">
      <c r="A42" s="190" t="s">
        <v>106</v>
      </c>
      <c r="B42" s="124" t="s">
        <v>220</v>
      </c>
      <c r="C42" s="122"/>
      <c r="D42" s="122"/>
    </row>
    <row r="43" spans="1:4" ht="64.5" thickBot="1" x14ac:dyDescent="0.3">
      <c r="A43" s="190" t="s">
        <v>108</v>
      </c>
      <c r="B43" s="124" t="s">
        <v>221</v>
      </c>
      <c r="C43" s="122">
        <v>237980</v>
      </c>
      <c r="D43" s="122">
        <f>C43*0.2/100</f>
        <v>475.96</v>
      </c>
    </row>
    <row r="44" spans="1:4" ht="75.75" thickBot="1" x14ac:dyDescent="0.3">
      <c r="A44" s="190" t="s">
        <v>110</v>
      </c>
      <c r="B44" s="133" t="s">
        <v>222</v>
      </c>
      <c r="C44" s="122"/>
      <c r="D44" s="122"/>
    </row>
    <row r="45" spans="1:4" ht="75.75" thickBot="1" x14ac:dyDescent="0.3">
      <c r="A45" s="190" t="s">
        <v>223</v>
      </c>
      <c r="B45" s="133" t="s">
        <v>222</v>
      </c>
      <c r="C45" s="122"/>
      <c r="D45" s="122"/>
    </row>
    <row r="46" spans="1:4" ht="51.75" thickBot="1" x14ac:dyDescent="0.3">
      <c r="A46" s="190">
        <v>3</v>
      </c>
      <c r="B46" s="124" t="s">
        <v>224</v>
      </c>
      <c r="C46" s="122">
        <v>237980</v>
      </c>
      <c r="D46" s="122">
        <f>C46*5.1/100</f>
        <v>12136.98</v>
      </c>
    </row>
    <row r="47" spans="1:4" ht="15.75" thickBot="1" x14ac:dyDescent="0.3">
      <c r="A47" s="190"/>
      <c r="B47" s="129" t="s">
        <v>193</v>
      </c>
      <c r="C47" s="122" t="s">
        <v>194</v>
      </c>
      <c r="D47" s="122">
        <f>D34+D39+D46</f>
        <v>71869.959999999992</v>
      </c>
    </row>
  </sheetData>
  <mergeCells count="25">
    <mergeCell ref="A25:D25"/>
    <mergeCell ref="A26:D26"/>
    <mergeCell ref="A27:D27"/>
    <mergeCell ref="A28:D28"/>
    <mergeCell ref="A29:D29"/>
    <mergeCell ref="A24:D24"/>
    <mergeCell ref="A1:D1"/>
    <mergeCell ref="A2:D2"/>
    <mergeCell ref="A3:D3"/>
    <mergeCell ref="A4:D4"/>
    <mergeCell ref="A23:D23"/>
    <mergeCell ref="A9:A10"/>
    <mergeCell ref="C9:C10"/>
    <mergeCell ref="D9:D10"/>
    <mergeCell ref="A14:A15"/>
    <mergeCell ref="C14:C15"/>
    <mergeCell ref="D14:D15"/>
    <mergeCell ref="A5:D5"/>
    <mergeCell ref="A31:D31"/>
    <mergeCell ref="A35:A36"/>
    <mergeCell ref="C35:C36"/>
    <mergeCell ref="D35:D36"/>
    <mergeCell ref="A40:A41"/>
    <mergeCell ref="C40:C41"/>
    <mergeCell ref="D40:D41"/>
  </mergeCells>
  <hyperlinks>
    <hyperlink ref="B18" location="Par206" display="Par206"/>
    <hyperlink ref="B19" location="Par206" display="Par206"/>
    <hyperlink ref="A25" r:id="rId1" display="consultantplus://offline/ref=847D55E1C94145008CE5EB94681BD39BF65D3DD2BCFE9DF98DB1FF9Ar1N9F"/>
    <hyperlink ref="B44" location="Par206" display="Par206"/>
    <hyperlink ref="B45" location="Par206" display="Par206"/>
  </hyperlinks>
  <pageMargins left="0.70866141732283472" right="0.70866141732283472" top="0" bottom="0" header="0.31496062992125984" footer="0.31496062992125984"/>
  <pageSetup paperSize="9" orientation="portrait" horizontalDpi="300" verticalDpi="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4"/>
  <sheetViews>
    <sheetView topLeftCell="A76" workbookViewId="0">
      <selection activeCell="G110" sqref="G110"/>
    </sheetView>
  </sheetViews>
  <sheetFormatPr defaultRowHeight="15" x14ac:dyDescent="0.25"/>
  <cols>
    <col min="1" max="1" width="7.28515625" customWidth="1"/>
    <col min="2" max="2" width="26.28515625" customWidth="1"/>
    <col min="3" max="3" width="29.85546875" customWidth="1"/>
    <col min="4" max="4" width="26.5703125" customWidth="1"/>
    <col min="5" max="5" width="20.140625" customWidth="1"/>
    <col min="6" max="6" width="21" customWidth="1"/>
  </cols>
  <sheetData>
    <row r="1" spans="1:7" x14ac:dyDescent="0.25">
      <c r="A1" s="370" t="s">
        <v>258</v>
      </c>
      <c r="B1" s="370"/>
      <c r="C1" s="370"/>
      <c r="D1" s="370"/>
      <c r="E1" s="370"/>
      <c r="F1" s="370"/>
    </row>
    <row r="2" spans="1:7" x14ac:dyDescent="0.25">
      <c r="A2" s="120"/>
    </row>
    <row r="3" spans="1:7" x14ac:dyDescent="0.25">
      <c r="A3" s="375" t="s">
        <v>384</v>
      </c>
      <c r="B3" s="375"/>
      <c r="C3" s="375"/>
      <c r="D3" s="375"/>
      <c r="E3" s="375"/>
      <c r="F3" s="375"/>
    </row>
    <row r="4" spans="1:7" x14ac:dyDescent="0.25">
      <c r="A4" s="370" t="s">
        <v>363</v>
      </c>
      <c r="B4" s="370"/>
      <c r="C4" s="370"/>
      <c r="D4" s="370"/>
      <c r="E4" s="370"/>
      <c r="F4" s="370"/>
    </row>
    <row r="5" spans="1:7" x14ac:dyDescent="0.25">
      <c r="A5" s="120"/>
    </row>
    <row r="6" spans="1:7" x14ac:dyDescent="0.25">
      <c r="A6" s="375" t="s">
        <v>259</v>
      </c>
      <c r="B6" s="375"/>
      <c r="C6" s="375"/>
      <c r="D6" s="375"/>
      <c r="E6" s="375"/>
      <c r="F6" s="375"/>
    </row>
    <row r="7" spans="1:7" ht="15.75" thickBot="1" x14ac:dyDescent="0.3">
      <c r="A7" s="121"/>
    </row>
    <row r="8" spans="1:7" ht="26.25" thickBot="1" x14ac:dyDescent="0.3">
      <c r="A8" s="127" t="s">
        <v>183</v>
      </c>
      <c r="B8" s="128" t="s">
        <v>197</v>
      </c>
      <c r="C8" s="128" t="s">
        <v>236</v>
      </c>
      <c r="D8" s="128" t="s">
        <v>237</v>
      </c>
      <c r="E8" s="128" t="s">
        <v>238</v>
      </c>
      <c r="F8" s="128" t="s">
        <v>253</v>
      </c>
      <c r="G8" s="187"/>
    </row>
    <row r="9" spans="1:7" ht="15.75" thickBot="1" x14ac:dyDescent="0.3">
      <c r="A9" s="123">
        <v>1</v>
      </c>
      <c r="B9" s="122">
        <v>2</v>
      </c>
      <c r="C9" s="122">
        <v>3</v>
      </c>
      <c r="D9" s="122">
        <v>4</v>
      </c>
      <c r="E9" s="122">
        <v>5</v>
      </c>
      <c r="F9" s="122">
        <v>6</v>
      </c>
      <c r="G9" s="185"/>
    </row>
    <row r="10" spans="1:7" ht="15.75" thickBot="1" x14ac:dyDescent="0.3">
      <c r="A10" s="123">
        <v>1</v>
      </c>
      <c r="B10" s="122" t="s">
        <v>289</v>
      </c>
      <c r="C10" s="122">
        <v>1</v>
      </c>
      <c r="D10" s="122">
        <v>12</v>
      </c>
      <c r="E10" s="122">
        <v>800</v>
      </c>
      <c r="F10" s="122">
        <f>C10*D10*E10</f>
        <v>9600</v>
      </c>
      <c r="G10" s="185"/>
    </row>
    <row r="11" spans="1:7" ht="15.75" thickBot="1" x14ac:dyDescent="0.3">
      <c r="A11" s="138">
        <v>2</v>
      </c>
      <c r="B11" s="122" t="s">
        <v>290</v>
      </c>
      <c r="C11" s="122">
        <v>3</v>
      </c>
      <c r="D11" s="122">
        <v>12</v>
      </c>
      <c r="E11" s="122">
        <v>770</v>
      </c>
      <c r="F11" s="122">
        <v>27600</v>
      </c>
      <c r="G11" s="185"/>
    </row>
    <row r="12" spans="1:7" ht="15.75" thickBot="1" x14ac:dyDescent="0.3">
      <c r="A12" s="123">
        <v>3</v>
      </c>
      <c r="B12" s="122" t="s">
        <v>291</v>
      </c>
      <c r="C12" s="122">
        <v>1</v>
      </c>
      <c r="D12" s="122">
        <v>12</v>
      </c>
      <c r="E12" s="122">
        <v>1000</v>
      </c>
      <c r="F12" s="122">
        <f>C12*D12*E12</f>
        <v>12000</v>
      </c>
      <c r="G12" s="185"/>
    </row>
    <row r="13" spans="1:7" ht="15.75" thickBot="1" x14ac:dyDescent="0.3">
      <c r="A13" s="123"/>
      <c r="B13" s="129" t="s">
        <v>193</v>
      </c>
      <c r="C13" s="122" t="s">
        <v>194</v>
      </c>
      <c r="D13" s="122" t="s">
        <v>194</v>
      </c>
      <c r="E13" s="122" t="s">
        <v>194</v>
      </c>
      <c r="F13" s="122">
        <f>F10+F11+F12</f>
        <v>49200</v>
      </c>
      <c r="G13" s="185"/>
    </row>
    <row r="14" spans="1:7" x14ac:dyDescent="0.25">
      <c r="A14" s="121"/>
    </row>
    <row r="15" spans="1:7" x14ac:dyDescent="0.25">
      <c r="A15" s="375" t="s">
        <v>260</v>
      </c>
      <c r="B15" s="375"/>
      <c r="C15" s="375"/>
      <c r="D15" s="375"/>
      <c r="E15" s="375"/>
      <c r="F15" s="375"/>
    </row>
    <row r="16" spans="1:7" ht="15.75" thickBot="1" x14ac:dyDescent="0.3">
      <c r="A16" s="121"/>
    </row>
    <row r="17" spans="1:7" ht="26.25" thickBot="1" x14ac:dyDescent="0.3">
      <c r="A17" s="127" t="s">
        <v>183</v>
      </c>
      <c r="B17" s="128" t="s">
        <v>197</v>
      </c>
      <c r="C17" s="128" t="s">
        <v>239</v>
      </c>
      <c r="D17" s="128" t="s">
        <v>240</v>
      </c>
      <c r="E17" s="128" t="s">
        <v>255</v>
      </c>
      <c r="F17" s="187"/>
    </row>
    <row r="18" spans="1:7" ht="15.75" thickBot="1" x14ac:dyDescent="0.3">
      <c r="A18" s="123">
        <v>1</v>
      </c>
      <c r="B18" s="122">
        <v>2</v>
      </c>
      <c r="C18" s="122">
        <v>3</v>
      </c>
      <c r="D18" s="122">
        <v>4</v>
      </c>
      <c r="E18" s="122">
        <v>5</v>
      </c>
      <c r="F18" s="188"/>
    </row>
    <row r="19" spans="1:7" ht="15.75" thickBot="1" x14ac:dyDescent="0.3">
      <c r="A19" s="123">
        <v>1</v>
      </c>
      <c r="B19" s="122" t="s">
        <v>413</v>
      </c>
      <c r="C19" s="122" t="s">
        <v>409</v>
      </c>
      <c r="D19" s="122">
        <v>1000</v>
      </c>
      <c r="E19" s="122">
        <v>20000</v>
      </c>
      <c r="F19" s="187"/>
    </row>
    <row r="20" spans="1:7" ht="15.75" thickBot="1" x14ac:dyDescent="0.3">
      <c r="A20" s="138">
        <v>2</v>
      </c>
      <c r="B20" s="122" t="s">
        <v>410</v>
      </c>
      <c r="C20" s="122" t="s">
        <v>409</v>
      </c>
      <c r="D20" s="122">
        <v>1000</v>
      </c>
      <c r="E20" s="122">
        <v>20000</v>
      </c>
      <c r="F20" s="187"/>
    </row>
    <row r="21" spans="1:7" ht="15.75" thickBot="1" x14ac:dyDescent="0.3">
      <c r="A21" s="123"/>
      <c r="B21" s="129" t="s">
        <v>193</v>
      </c>
      <c r="C21" s="122"/>
      <c r="D21" s="122"/>
      <c r="E21" s="122">
        <f>SUM(E19:E20)</f>
        <v>40000</v>
      </c>
      <c r="F21" s="186"/>
    </row>
    <row r="22" spans="1:7" x14ac:dyDescent="0.25">
      <c r="A22" s="121"/>
    </row>
    <row r="23" spans="1:7" ht="15.75" thickBot="1" x14ac:dyDescent="0.3">
      <c r="A23" s="370" t="s">
        <v>261</v>
      </c>
      <c r="B23" s="370"/>
      <c r="C23" s="370"/>
      <c r="D23" s="370"/>
      <c r="E23" s="370"/>
      <c r="F23" s="370"/>
    </row>
    <row r="24" spans="1:7" ht="26.25" thickBot="1" x14ac:dyDescent="0.3">
      <c r="A24" s="127" t="s">
        <v>183</v>
      </c>
      <c r="B24" s="128" t="s">
        <v>0</v>
      </c>
      <c r="C24" s="128" t="s">
        <v>241</v>
      </c>
      <c r="D24" s="128" t="s">
        <v>242</v>
      </c>
      <c r="E24" s="128" t="s">
        <v>243</v>
      </c>
      <c r="F24" s="128" t="s">
        <v>256</v>
      </c>
      <c r="G24" s="187"/>
    </row>
    <row r="25" spans="1:7" ht="15.75" thickBot="1" x14ac:dyDescent="0.3">
      <c r="A25" s="123">
        <v>1</v>
      </c>
      <c r="B25" s="122">
        <v>2</v>
      </c>
      <c r="C25" s="122">
        <v>4</v>
      </c>
      <c r="D25" s="122">
        <v>5</v>
      </c>
      <c r="E25" s="122">
        <v>6</v>
      </c>
      <c r="F25" s="122">
        <v>6</v>
      </c>
      <c r="G25" s="188"/>
    </row>
    <row r="26" spans="1:7" ht="15.75" thickBot="1" x14ac:dyDescent="0.3">
      <c r="A26" s="123">
        <v>1</v>
      </c>
      <c r="B26" s="122" t="s">
        <v>292</v>
      </c>
      <c r="C26" s="122" t="s">
        <v>435</v>
      </c>
      <c r="D26" s="122">
        <v>1436.97</v>
      </c>
      <c r="E26" s="122"/>
      <c r="F26" s="122">
        <v>985372.37</v>
      </c>
      <c r="G26" s="187"/>
    </row>
    <row r="27" spans="1:7" ht="15.75" thickBot="1" x14ac:dyDescent="0.3">
      <c r="A27" s="138">
        <v>2</v>
      </c>
      <c r="B27" s="122" t="s">
        <v>293</v>
      </c>
      <c r="C27" s="122" t="s">
        <v>434</v>
      </c>
      <c r="D27" s="122">
        <v>29.91</v>
      </c>
      <c r="E27" s="122"/>
      <c r="F27" s="122">
        <v>35264.449999999997</v>
      </c>
      <c r="G27" s="187"/>
    </row>
    <row r="28" spans="1:7" ht="15.75" thickBot="1" x14ac:dyDescent="0.3">
      <c r="A28" s="138">
        <v>3</v>
      </c>
      <c r="B28" s="122" t="s">
        <v>294</v>
      </c>
      <c r="C28" s="122" t="s">
        <v>436</v>
      </c>
      <c r="D28" s="122">
        <v>52.88</v>
      </c>
      <c r="E28" s="122"/>
      <c r="F28" s="122">
        <v>39195.96</v>
      </c>
      <c r="G28" s="187"/>
    </row>
    <row r="29" spans="1:7" ht="15.75" thickBot="1" x14ac:dyDescent="0.3">
      <c r="A29" s="123">
        <v>4</v>
      </c>
      <c r="B29" s="122" t="s">
        <v>295</v>
      </c>
      <c r="C29" s="122" t="s">
        <v>437</v>
      </c>
      <c r="D29" s="122">
        <v>11.12</v>
      </c>
      <c r="E29" s="122"/>
      <c r="F29" s="122">
        <v>394866.5</v>
      </c>
      <c r="G29" s="186"/>
    </row>
    <row r="30" spans="1:7" ht="15.75" thickBot="1" x14ac:dyDescent="0.3">
      <c r="A30" s="123"/>
      <c r="B30" s="129" t="s">
        <v>193</v>
      </c>
      <c r="C30" s="122" t="s">
        <v>194</v>
      </c>
      <c r="D30" s="122" t="s">
        <v>194</v>
      </c>
      <c r="E30" s="122" t="s">
        <v>194</v>
      </c>
      <c r="F30" s="122">
        <f>F26+F27+F28+F29</f>
        <v>1454699.28</v>
      </c>
      <c r="G30" s="186"/>
    </row>
    <row r="31" spans="1:7" x14ac:dyDescent="0.25">
      <c r="A31" s="121"/>
      <c r="G31" s="186"/>
    </row>
    <row r="32" spans="1:7" x14ac:dyDescent="0.25">
      <c r="A32" s="370" t="s">
        <v>411</v>
      </c>
      <c r="B32" s="370"/>
      <c r="C32" s="370"/>
      <c r="D32" s="370"/>
      <c r="E32" s="370"/>
      <c r="F32" s="370"/>
    </row>
    <row r="33" spans="1:6" x14ac:dyDescent="0.25">
      <c r="A33" s="375" t="s">
        <v>245</v>
      </c>
      <c r="B33" s="375"/>
      <c r="C33" s="375"/>
      <c r="D33" s="375"/>
      <c r="E33" s="375"/>
      <c r="F33" s="375"/>
    </row>
    <row r="34" spans="1:6" ht="15.75" thickBot="1" x14ac:dyDescent="0.3">
      <c r="A34" s="121"/>
    </row>
    <row r="35" spans="1:6" ht="26.25" thickBot="1" x14ac:dyDescent="0.3">
      <c r="A35" s="127" t="s">
        <v>183</v>
      </c>
      <c r="B35" s="128" t="s">
        <v>197</v>
      </c>
      <c r="C35" s="128" t="s">
        <v>246</v>
      </c>
      <c r="D35" s="128" t="s">
        <v>247</v>
      </c>
      <c r="E35" s="128" t="s">
        <v>248</v>
      </c>
      <c r="F35" s="187"/>
    </row>
    <row r="36" spans="1:6" ht="15.75" thickBot="1" x14ac:dyDescent="0.3">
      <c r="A36" s="123">
        <v>1</v>
      </c>
      <c r="B36" s="122">
        <v>2</v>
      </c>
      <c r="C36" s="122">
        <v>3</v>
      </c>
      <c r="D36" s="122">
        <v>4</v>
      </c>
      <c r="E36" s="122">
        <v>5</v>
      </c>
      <c r="F36" s="188"/>
    </row>
    <row r="37" spans="1:6" ht="15.75" thickBot="1" x14ac:dyDescent="0.3">
      <c r="A37" s="138">
        <v>1</v>
      </c>
      <c r="B37" s="176" t="s">
        <v>296</v>
      </c>
      <c r="C37" s="176" t="s">
        <v>297</v>
      </c>
      <c r="D37" s="122">
        <v>8</v>
      </c>
      <c r="E37" s="122">
        <v>50000</v>
      </c>
      <c r="F37" s="187"/>
    </row>
    <row r="38" spans="1:6" ht="15.75" thickBot="1" x14ac:dyDescent="0.3">
      <c r="A38" s="138">
        <v>2</v>
      </c>
      <c r="B38" s="176" t="s">
        <v>298</v>
      </c>
      <c r="C38" s="176" t="s">
        <v>305</v>
      </c>
      <c r="D38" s="122">
        <v>24</v>
      </c>
      <c r="E38" s="122">
        <v>14400</v>
      </c>
      <c r="F38" s="187"/>
    </row>
    <row r="39" spans="1:6" ht="26.25" thickBot="1" x14ac:dyDescent="0.3">
      <c r="A39" s="138">
        <v>3</v>
      </c>
      <c r="B39" s="176" t="s">
        <v>299</v>
      </c>
      <c r="C39" s="176" t="s">
        <v>300</v>
      </c>
      <c r="D39" s="122">
        <v>12</v>
      </c>
      <c r="E39" s="122">
        <v>58700</v>
      </c>
      <c r="F39" s="187"/>
    </row>
    <row r="40" spans="1:6" ht="15.75" thickBot="1" x14ac:dyDescent="0.3">
      <c r="A40" s="138">
        <v>4</v>
      </c>
      <c r="B40" s="176" t="s">
        <v>301</v>
      </c>
      <c r="C40" s="176" t="s">
        <v>302</v>
      </c>
      <c r="D40" s="122">
        <v>1</v>
      </c>
      <c r="E40" s="122">
        <v>10000</v>
      </c>
      <c r="F40" s="187"/>
    </row>
    <row r="41" spans="1:6" ht="15.75" thickBot="1" x14ac:dyDescent="0.3">
      <c r="A41" s="138">
        <v>5</v>
      </c>
      <c r="B41" s="176" t="s">
        <v>415</v>
      </c>
      <c r="C41" s="176" t="s">
        <v>416</v>
      </c>
      <c r="D41" s="122">
        <v>3</v>
      </c>
      <c r="E41" s="122">
        <v>11100</v>
      </c>
      <c r="F41" s="187"/>
    </row>
    <row r="42" spans="1:6" ht="26.25" thickBot="1" x14ac:dyDescent="0.3">
      <c r="A42" s="138">
        <v>6</v>
      </c>
      <c r="B42" s="176" t="s">
        <v>341</v>
      </c>
      <c r="C42" s="176" t="s">
        <v>417</v>
      </c>
      <c r="D42" s="122">
        <v>1</v>
      </c>
      <c r="E42" s="122">
        <v>100000</v>
      </c>
      <c r="F42" s="187"/>
    </row>
    <row r="43" spans="1:6" ht="15.75" thickBot="1" x14ac:dyDescent="0.3">
      <c r="A43" s="138">
        <v>7</v>
      </c>
      <c r="B43" s="176" t="s">
        <v>303</v>
      </c>
      <c r="C43" s="176" t="s">
        <v>414</v>
      </c>
      <c r="D43" s="122">
        <v>3</v>
      </c>
      <c r="E43" s="122">
        <v>18000</v>
      </c>
      <c r="F43" s="187"/>
    </row>
    <row r="44" spans="1:6" ht="15.75" thickBot="1" x14ac:dyDescent="0.3">
      <c r="A44" s="138">
        <v>8</v>
      </c>
      <c r="B44" s="176" t="s">
        <v>304</v>
      </c>
      <c r="C44" s="176" t="s">
        <v>305</v>
      </c>
      <c r="D44" s="122">
        <v>12</v>
      </c>
      <c r="E44" s="122">
        <v>36500</v>
      </c>
      <c r="F44" s="187"/>
    </row>
    <row r="45" spans="1:6" ht="26.25" thickBot="1" x14ac:dyDescent="0.3">
      <c r="A45" s="123">
        <v>9</v>
      </c>
      <c r="B45" s="176" t="s">
        <v>319</v>
      </c>
      <c r="C45" s="176" t="s">
        <v>418</v>
      </c>
      <c r="D45" s="122">
        <v>1</v>
      </c>
      <c r="E45" s="122">
        <v>21500</v>
      </c>
      <c r="F45" s="187"/>
    </row>
    <row r="46" spans="1:6" ht="26.25" thickBot="1" x14ac:dyDescent="0.3">
      <c r="A46" s="233">
        <v>10</v>
      </c>
      <c r="B46" s="176" t="s">
        <v>419</v>
      </c>
      <c r="C46" s="176" t="s">
        <v>418</v>
      </c>
      <c r="D46" s="122">
        <v>1</v>
      </c>
      <c r="E46" s="122">
        <v>4000</v>
      </c>
      <c r="F46" s="187"/>
    </row>
    <row r="47" spans="1:6" ht="26.25" thickBot="1" x14ac:dyDescent="0.3">
      <c r="A47" s="233">
        <v>11</v>
      </c>
      <c r="B47" s="176" t="s">
        <v>420</v>
      </c>
      <c r="C47" s="176" t="s">
        <v>418</v>
      </c>
      <c r="D47" s="122">
        <v>1</v>
      </c>
      <c r="E47" s="122">
        <v>2000</v>
      </c>
      <c r="F47" s="187"/>
    </row>
    <row r="48" spans="1:6" ht="15.75" thickBot="1" x14ac:dyDescent="0.3">
      <c r="A48" s="123"/>
      <c r="B48" s="129" t="s">
        <v>193</v>
      </c>
      <c r="C48" s="122" t="s">
        <v>194</v>
      </c>
      <c r="D48" s="122" t="s">
        <v>194</v>
      </c>
      <c r="E48" s="122">
        <f>E37+E38+E39+E40+E41+E42+E43+E44+E45+E46+E47</f>
        <v>326200</v>
      </c>
      <c r="F48" s="188"/>
    </row>
    <row r="49" spans="1:6" x14ac:dyDescent="0.25">
      <c r="A49" s="121"/>
    </row>
    <row r="50" spans="1:6" x14ac:dyDescent="0.25">
      <c r="A50" s="179" t="s">
        <v>412</v>
      </c>
      <c r="B50" s="179"/>
      <c r="C50" s="179"/>
      <c r="D50" s="179"/>
      <c r="E50" s="179"/>
      <c r="F50" s="179"/>
    </row>
    <row r="51" spans="1:6" ht="15.75" thickBot="1" x14ac:dyDescent="0.3">
      <c r="A51" s="121"/>
    </row>
    <row r="52" spans="1:6" ht="15.75" thickBot="1" x14ac:dyDescent="0.3">
      <c r="A52" s="127" t="s">
        <v>183</v>
      </c>
      <c r="B52" s="128" t="s">
        <v>197</v>
      </c>
      <c r="C52" s="128" t="s">
        <v>249</v>
      </c>
      <c r="D52" s="128" t="s">
        <v>250</v>
      </c>
      <c r="E52" s="187"/>
    </row>
    <row r="53" spans="1:6" ht="15.75" thickBot="1" x14ac:dyDescent="0.3">
      <c r="A53" s="123">
        <v>1</v>
      </c>
      <c r="B53" s="122">
        <v>2</v>
      </c>
      <c r="C53" s="122">
        <v>3</v>
      </c>
      <c r="D53" s="122">
        <v>4</v>
      </c>
      <c r="E53" s="188"/>
    </row>
    <row r="54" spans="1:6" ht="15.75" thickBot="1" x14ac:dyDescent="0.3">
      <c r="A54" s="138">
        <v>1</v>
      </c>
      <c r="B54" s="176" t="s">
        <v>306</v>
      </c>
      <c r="C54" s="213">
        <v>1</v>
      </c>
      <c r="D54" s="122">
        <v>24000</v>
      </c>
      <c r="E54" s="187"/>
    </row>
    <row r="55" spans="1:6" ht="15.75" thickBot="1" x14ac:dyDescent="0.3">
      <c r="A55" s="138">
        <v>2</v>
      </c>
      <c r="B55" s="176" t="s">
        <v>307</v>
      </c>
      <c r="C55" s="213">
        <v>2</v>
      </c>
      <c r="D55" s="122">
        <v>44100</v>
      </c>
      <c r="E55" s="187"/>
    </row>
    <row r="56" spans="1:6" ht="15.75" thickBot="1" x14ac:dyDescent="0.3">
      <c r="A56" s="138">
        <v>3</v>
      </c>
      <c r="B56" s="176" t="s">
        <v>308</v>
      </c>
      <c r="C56" s="213">
        <v>1</v>
      </c>
      <c r="D56" s="122">
        <v>32000</v>
      </c>
      <c r="E56" s="187"/>
    </row>
    <row r="57" spans="1:6" ht="15.75" thickBot="1" x14ac:dyDescent="0.3">
      <c r="A57" s="123">
        <v>4</v>
      </c>
      <c r="B57" s="176" t="s">
        <v>309</v>
      </c>
      <c r="C57" s="213">
        <v>6</v>
      </c>
      <c r="D57" s="122">
        <v>87700</v>
      </c>
      <c r="E57" s="184"/>
    </row>
    <row r="58" spans="1:6" ht="15.75" thickBot="1" x14ac:dyDescent="0.3">
      <c r="A58" s="138">
        <v>5</v>
      </c>
      <c r="B58" s="176" t="s">
        <v>310</v>
      </c>
      <c r="C58" s="213">
        <v>49</v>
      </c>
      <c r="D58" s="122">
        <v>140700</v>
      </c>
      <c r="E58" s="184"/>
    </row>
    <row r="59" spans="1:6" ht="15.75" thickBot="1" x14ac:dyDescent="0.3">
      <c r="A59" s="138">
        <v>6</v>
      </c>
      <c r="B59" s="176" t="s">
        <v>311</v>
      </c>
      <c r="C59" s="213">
        <v>2</v>
      </c>
      <c r="D59" s="122">
        <v>15000</v>
      </c>
    </row>
    <row r="60" spans="1:6" ht="15.75" thickBot="1" x14ac:dyDescent="0.3">
      <c r="A60" s="138">
        <v>7</v>
      </c>
      <c r="B60" s="176" t="s">
        <v>312</v>
      </c>
      <c r="C60" s="213">
        <v>2</v>
      </c>
      <c r="D60" s="122">
        <v>5540</v>
      </c>
    </row>
    <row r="61" spans="1:6" ht="15.75" thickBot="1" x14ac:dyDescent="0.3">
      <c r="A61" s="138">
        <v>8</v>
      </c>
      <c r="B61" s="176" t="s">
        <v>313</v>
      </c>
      <c r="C61" s="213">
        <v>2</v>
      </c>
      <c r="D61" s="122">
        <v>30000</v>
      </c>
    </row>
    <row r="62" spans="1:6" ht="28.5" customHeight="1" thickBot="1" x14ac:dyDescent="0.3">
      <c r="A62" s="138">
        <v>9</v>
      </c>
      <c r="B62" s="176" t="s">
        <v>421</v>
      </c>
      <c r="C62" s="213">
        <v>1</v>
      </c>
      <c r="D62" s="122">
        <v>2400</v>
      </c>
    </row>
    <row r="63" spans="1:6" ht="26.25" thickBot="1" x14ac:dyDescent="0.3">
      <c r="A63" s="138">
        <v>10</v>
      </c>
      <c r="B63" s="176" t="s">
        <v>423</v>
      </c>
      <c r="C63" s="213">
        <v>1</v>
      </c>
      <c r="D63" s="122">
        <v>50000</v>
      </c>
    </row>
    <row r="64" spans="1:6" ht="15.75" thickBot="1" x14ac:dyDescent="0.3">
      <c r="A64" s="138">
        <v>11</v>
      </c>
      <c r="B64" s="176" t="s">
        <v>314</v>
      </c>
      <c r="C64" s="213">
        <v>2</v>
      </c>
      <c r="D64" s="122">
        <v>17000</v>
      </c>
    </row>
    <row r="65" spans="1:6" ht="15.75" thickBot="1" x14ac:dyDescent="0.3">
      <c r="A65" s="138">
        <v>12</v>
      </c>
      <c r="B65" s="176" t="s">
        <v>315</v>
      </c>
      <c r="C65" s="213">
        <v>1</v>
      </c>
      <c r="D65" s="122">
        <v>10000</v>
      </c>
    </row>
    <row r="66" spans="1:6" ht="26.25" thickBot="1" x14ac:dyDescent="0.3">
      <c r="A66" s="138">
        <v>13</v>
      </c>
      <c r="B66" s="176" t="s">
        <v>316</v>
      </c>
      <c r="C66" s="213">
        <v>2</v>
      </c>
      <c r="D66" s="122">
        <v>13000</v>
      </c>
    </row>
    <row r="67" spans="1:6" ht="26.25" thickBot="1" x14ac:dyDescent="0.3">
      <c r="A67" s="138">
        <v>14</v>
      </c>
      <c r="B67" s="176" t="s">
        <v>317</v>
      </c>
      <c r="C67" s="213">
        <v>3</v>
      </c>
      <c r="D67" s="122">
        <v>44000</v>
      </c>
    </row>
    <row r="68" spans="1:6" ht="15.75" thickBot="1" x14ac:dyDescent="0.3">
      <c r="A68" s="138">
        <v>15</v>
      </c>
      <c r="B68" s="176" t="s">
        <v>422</v>
      </c>
      <c r="C68" s="213">
        <v>1</v>
      </c>
      <c r="D68" s="122">
        <v>3000</v>
      </c>
    </row>
    <row r="69" spans="1:6" ht="15.75" thickBot="1" x14ac:dyDescent="0.3">
      <c r="A69" s="138">
        <v>16</v>
      </c>
      <c r="B69" s="176" t="s">
        <v>318</v>
      </c>
      <c r="C69" s="213">
        <v>1</v>
      </c>
      <c r="D69" s="122">
        <v>6900</v>
      </c>
    </row>
    <row r="70" spans="1:6" ht="15.75" thickBot="1" x14ac:dyDescent="0.3">
      <c r="A70" s="138">
        <v>17</v>
      </c>
      <c r="B70" s="176" t="s">
        <v>424</v>
      </c>
      <c r="C70" s="213">
        <v>1</v>
      </c>
      <c r="D70" s="122">
        <v>4800</v>
      </c>
    </row>
    <row r="71" spans="1:6" ht="15.75" thickBot="1" x14ac:dyDescent="0.3">
      <c r="A71" s="123">
        <v>18</v>
      </c>
      <c r="B71" s="176" t="s">
        <v>320</v>
      </c>
      <c r="C71" s="213">
        <v>1</v>
      </c>
      <c r="D71" s="122">
        <v>4000</v>
      </c>
    </row>
    <row r="72" spans="1:6" ht="15.75" thickBot="1" x14ac:dyDescent="0.3">
      <c r="A72" s="123"/>
      <c r="B72" s="122"/>
      <c r="C72" s="122" t="s">
        <v>194</v>
      </c>
      <c r="D72" s="122"/>
    </row>
    <row r="73" spans="1:6" ht="15.75" thickBot="1" x14ac:dyDescent="0.3">
      <c r="A73" s="95"/>
      <c r="B73" s="194" t="s">
        <v>193</v>
      </c>
      <c r="C73" s="95"/>
      <c r="D73" s="195">
        <f>SUM(D54:D72)</f>
        <v>534140</v>
      </c>
    </row>
    <row r="75" spans="1:6" x14ac:dyDescent="0.25">
      <c r="A75" s="375" t="s">
        <v>385</v>
      </c>
      <c r="B75" s="375"/>
      <c r="C75" s="375"/>
      <c r="D75" s="375"/>
      <c r="E75" s="375"/>
      <c r="F75" s="375"/>
    </row>
    <row r="76" spans="1:6" x14ac:dyDescent="0.25">
      <c r="A76" s="375" t="s">
        <v>364</v>
      </c>
      <c r="B76" s="375"/>
      <c r="C76" s="375"/>
      <c r="D76" s="375"/>
      <c r="E76" s="375"/>
      <c r="F76" s="375"/>
    </row>
    <row r="77" spans="1:6" x14ac:dyDescent="0.25">
      <c r="A77" s="121"/>
    </row>
    <row r="78" spans="1:6" ht="15.75" thickBot="1" x14ac:dyDescent="0.3">
      <c r="A78" s="370" t="s">
        <v>425</v>
      </c>
      <c r="B78" s="370"/>
      <c r="C78" s="370"/>
      <c r="D78" s="370"/>
      <c r="E78" s="370"/>
      <c r="F78" s="370"/>
    </row>
    <row r="79" spans="1:6" ht="26.25" thickBot="1" x14ac:dyDescent="0.3">
      <c r="A79" s="127" t="s">
        <v>183</v>
      </c>
      <c r="B79" s="191" t="s">
        <v>0</v>
      </c>
      <c r="C79" s="191" t="s">
        <v>241</v>
      </c>
      <c r="D79" s="191" t="s">
        <v>242</v>
      </c>
      <c r="E79" s="191" t="s">
        <v>243</v>
      </c>
      <c r="F79" s="191" t="s">
        <v>256</v>
      </c>
    </row>
    <row r="80" spans="1:6" ht="15.75" thickBot="1" x14ac:dyDescent="0.3">
      <c r="A80" s="190">
        <v>1</v>
      </c>
      <c r="B80" s="122">
        <v>2</v>
      </c>
      <c r="C80" s="122">
        <v>4</v>
      </c>
      <c r="D80" s="122">
        <v>5</v>
      </c>
      <c r="E80" s="122">
        <v>6</v>
      </c>
      <c r="F80" s="122">
        <v>6</v>
      </c>
    </row>
    <row r="81" spans="1:6" ht="15.75" thickBot="1" x14ac:dyDescent="0.3">
      <c r="A81" s="190">
        <v>1</v>
      </c>
      <c r="B81" s="176" t="s">
        <v>292</v>
      </c>
      <c r="C81" s="122" t="s">
        <v>438</v>
      </c>
      <c r="D81" s="122">
        <v>1442.99</v>
      </c>
      <c r="E81" s="122"/>
      <c r="F81" s="122">
        <v>89003.62</v>
      </c>
    </row>
    <row r="82" spans="1:6" ht="15.75" thickBot="1" x14ac:dyDescent="0.3">
      <c r="A82" s="190">
        <v>2</v>
      </c>
      <c r="B82" s="176" t="s">
        <v>293</v>
      </c>
      <c r="C82" s="122" t="s">
        <v>439</v>
      </c>
      <c r="D82" s="122">
        <v>30.2</v>
      </c>
      <c r="E82" s="122"/>
      <c r="F82" s="122">
        <v>7488.54</v>
      </c>
    </row>
    <row r="83" spans="1:6" ht="15.75" thickBot="1" x14ac:dyDescent="0.3">
      <c r="A83" s="190">
        <v>3</v>
      </c>
      <c r="B83" s="176" t="s">
        <v>294</v>
      </c>
      <c r="C83" s="122" t="s">
        <v>439</v>
      </c>
      <c r="D83" s="122">
        <v>53</v>
      </c>
      <c r="E83" s="122"/>
      <c r="F83" s="122">
        <v>13146.24</v>
      </c>
    </row>
    <row r="84" spans="1:6" ht="15.75" thickBot="1" x14ac:dyDescent="0.3">
      <c r="A84" s="190">
        <v>4</v>
      </c>
      <c r="B84" s="176" t="s">
        <v>295</v>
      </c>
      <c r="C84" s="122" t="s">
        <v>440</v>
      </c>
      <c r="D84" s="122">
        <v>6.5</v>
      </c>
      <c r="E84" s="122"/>
      <c r="F84" s="122">
        <v>25857</v>
      </c>
    </row>
    <row r="85" spans="1:6" ht="15.75" thickBot="1" x14ac:dyDescent="0.3">
      <c r="A85" s="190"/>
      <c r="B85" s="129" t="s">
        <v>193</v>
      </c>
      <c r="C85" s="122" t="s">
        <v>194</v>
      </c>
      <c r="D85" s="122" t="s">
        <v>194</v>
      </c>
      <c r="E85" s="122" t="s">
        <v>194</v>
      </c>
      <c r="F85" s="122">
        <f>F81+F82+F83+F84</f>
        <v>135495.4</v>
      </c>
    </row>
    <row r="86" spans="1:6" x14ac:dyDescent="0.25">
      <c r="A86" s="121"/>
    </row>
    <row r="87" spans="1:6" x14ac:dyDescent="0.25">
      <c r="A87" s="370" t="s">
        <v>426</v>
      </c>
      <c r="B87" s="370"/>
      <c r="C87" s="370"/>
      <c r="D87" s="370"/>
      <c r="E87" s="370"/>
      <c r="F87" s="370"/>
    </row>
    <row r="88" spans="1:6" x14ac:dyDescent="0.25">
      <c r="A88" s="375" t="s">
        <v>245</v>
      </c>
      <c r="B88" s="375"/>
      <c r="C88" s="375"/>
      <c r="D88" s="375"/>
      <c r="E88" s="375"/>
      <c r="F88" s="375"/>
    </row>
    <row r="89" spans="1:6" ht="15.75" thickBot="1" x14ac:dyDescent="0.3">
      <c r="A89" s="121"/>
    </row>
    <row r="90" spans="1:6" ht="26.25" thickBot="1" x14ac:dyDescent="0.3">
      <c r="A90" s="127" t="s">
        <v>183</v>
      </c>
      <c r="B90" s="191" t="s">
        <v>197</v>
      </c>
      <c r="C90" s="191" t="s">
        <v>246</v>
      </c>
      <c r="D90" s="191" t="s">
        <v>247</v>
      </c>
      <c r="E90" s="191" t="s">
        <v>248</v>
      </c>
      <c r="F90" s="187"/>
    </row>
    <row r="91" spans="1:6" ht="15.75" thickBot="1" x14ac:dyDescent="0.3">
      <c r="A91" s="190">
        <v>1</v>
      </c>
      <c r="B91" s="122">
        <v>2</v>
      </c>
      <c r="C91" s="122">
        <v>3</v>
      </c>
      <c r="D91" s="122">
        <v>4</v>
      </c>
      <c r="E91" s="122">
        <v>5</v>
      </c>
      <c r="F91" s="188"/>
    </row>
    <row r="92" spans="1:6" ht="15.75" thickBot="1" x14ac:dyDescent="0.3">
      <c r="A92" s="190">
        <v>1</v>
      </c>
      <c r="B92" s="176" t="s">
        <v>298</v>
      </c>
      <c r="C92" s="176" t="s">
        <v>365</v>
      </c>
      <c r="D92" s="122">
        <v>12</v>
      </c>
      <c r="E92" s="122">
        <v>10000</v>
      </c>
      <c r="F92" s="187"/>
    </row>
    <row r="93" spans="1:6" ht="15.75" thickBot="1" x14ac:dyDescent="0.3">
      <c r="A93" s="190">
        <v>2</v>
      </c>
      <c r="B93" s="176" t="s">
        <v>428</v>
      </c>
      <c r="C93" s="176" t="s">
        <v>366</v>
      </c>
      <c r="D93" s="122">
        <v>1</v>
      </c>
      <c r="E93" s="122">
        <v>5000</v>
      </c>
      <c r="F93" s="187"/>
    </row>
    <row r="94" spans="1:6" ht="26.25" thickBot="1" x14ac:dyDescent="0.3">
      <c r="A94" s="190">
        <v>3</v>
      </c>
      <c r="B94" s="176" t="s">
        <v>367</v>
      </c>
      <c r="C94" s="176" t="s">
        <v>429</v>
      </c>
      <c r="D94" s="122">
        <v>4</v>
      </c>
      <c r="E94" s="122">
        <v>17600</v>
      </c>
      <c r="F94" s="187"/>
    </row>
    <row r="95" spans="1:6" ht="15.75" thickBot="1" x14ac:dyDescent="0.3">
      <c r="A95" s="190"/>
      <c r="B95" s="129" t="s">
        <v>193</v>
      </c>
      <c r="C95" s="122" t="s">
        <v>194</v>
      </c>
      <c r="D95" s="122" t="s">
        <v>194</v>
      </c>
      <c r="E95" s="122">
        <f>SUM(E92:E94)</f>
        <v>32600</v>
      </c>
      <c r="F95" s="188"/>
    </row>
    <row r="96" spans="1:6" x14ac:dyDescent="0.25">
      <c r="A96" s="121"/>
    </row>
    <row r="97" spans="1:6" x14ac:dyDescent="0.25">
      <c r="A97" s="192" t="s">
        <v>427</v>
      </c>
      <c r="B97" s="192"/>
      <c r="C97" s="192"/>
      <c r="D97" s="192"/>
      <c r="E97" s="192"/>
      <c r="F97" s="192"/>
    </row>
    <row r="98" spans="1:6" ht="15.75" thickBot="1" x14ac:dyDescent="0.3">
      <c r="A98" s="121"/>
    </row>
    <row r="99" spans="1:6" ht="15.75" thickBot="1" x14ac:dyDescent="0.3">
      <c r="A99" s="127" t="s">
        <v>183</v>
      </c>
      <c r="B99" s="191" t="s">
        <v>197</v>
      </c>
      <c r="C99" s="191" t="s">
        <v>249</v>
      </c>
      <c r="D99" s="191" t="s">
        <v>250</v>
      </c>
      <c r="E99" s="187"/>
    </row>
    <row r="100" spans="1:6" ht="15.75" thickBot="1" x14ac:dyDescent="0.3">
      <c r="A100" s="190">
        <v>1</v>
      </c>
      <c r="B100" s="122">
        <v>2</v>
      </c>
      <c r="C100" s="122"/>
      <c r="D100" s="122"/>
      <c r="E100" s="188"/>
    </row>
    <row r="101" spans="1:6" ht="26.25" thickBot="1" x14ac:dyDescent="0.3">
      <c r="A101" s="233">
        <v>1</v>
      </c>
      <c r="B101" s="176" t="s">
        <v>430</v>
      </c>
      <c r="C101" s="122">
        <v>1</v>
      </c>
      <c r="D101" s="122">
        <v>25420</v>
      </c>
      <c r="E101" s="188"/>
    </row>
    <row r="102" spans="1:6" ht="15.75" thickBot="1" x14ac:dyDescent="0.3">
      <c r="A102" s="190">
        <v>2</v>
      </c>
      <c r="B102" s="176" t="s">
        <v>368</v>
      </c>
      <c r="C102" s="122">
        <v>10</v>
      </c>
      <c r="D102" s="122">
        <v>200000</v>
      </c>
      <c r="E102" s="187"/>
    </row>
    <row r="103" spans="1:6" ht="26.25" thickBot="1" x14ac:dyDescent="0.3">
      <c r="A103" s="233">
        <v>3</v>
      </c>
      <c r="B103" s="176" t="s">
        <v>431</v>
      </c>
      <c r="C103" s="122">
        <v>1</v>
      </c>
      <c r="D103" s="122">
        <v>3000</v>
      </c>
      <c r="E103" s="186"/>
    </row>
    <row r="104" spans="1:6" ht="15.75" thickBot="1" x14ac:dyDescent="0.3">
      <c r="A104" s="95"/>
      <c r="B104" s="194" t="s">
        <v>193</v>
      </c>
      <c r="C104" s="95"/>
      <c r="D104" s="195">
        <f>SUM(D101:D103)</f>
        <v>228420</v>
      </c>
    </row>
  </sheetData>
  <mergeCells count="13">
    <mergeCell ref="A32:F32"/>
    <mergeCell ref="A33:F33"/>
    <mergeCell ref="A1:F1"/>
    <mergeCell ref="A3:F3"/>
    <mergeCell ref="A4:F4"/>
    <mergeCell ref="A6:F6"/>
    <mergeCell ref="A15:F15"/>
    <mergeCell ref="A23:F23"/>
    <mergeCell ref="A87:F87"/>
    <mergeCell ref="A88:F88"/>
    <mergeCell ref="A75:F75"/>
    <mergeCell ref="A76:F76"/>
    <mergeCell ref="A78:F78"/>
  </mergeCells>
  <pageMargins left="0.70866141732283472" right="0.70866141732283472" top="0" bottom="0" header="0.31496062992125984" footer="0.31496062992125984"/>
  <pageSetup paperSize="9" scale="95" orientation="landscape" horizontalDpi="30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opLeftCell="A28" workbookViewId="0">
      <selection activeCell="E16" sqref="E16"/>
    </sheetView>
  </sheetViews>
  <sheetFormatPr defaultRowHeight="15" x14ac:dyDescent="0.25"/>
  <cols>
    <col min="1" max="1" width="6.140625" customWidth="1"/>
    <col min="2" max="2" width="20.140625" customWidth="1"/>
    <col min="3" max="3" width="21" customWidth="1"/>
    <col min="4" max="4" width="19.42578125" customWidth="1"/>
    <col min="5" max="5" width="20.42578125" customWidth="1"/>
  </cols>
  <sheetData>
    <row r="1" spans="1:7" ht="14.25" customHeight="1" x14ac:dyDescent="0.25">
      <c r="A1" s="375" t="s">
        <v>232</v>
      </c>
      <c r="B1" s="375"/>
      <c r="C1" s="375"/>
      <c r="D1" s="375"/>
      <c r="E1" s="375"/>
    </row>
    <row r="2" spans="1:7" ht="12.75" customHeight="1" x14ac:dyDescent="0.25">
      <c r="A2" s="375" t="s">
        <v>233</v>
      </c>
      <c r="B2" s="375"/>
      <c r="C2" s="375"/>
      <c r="D2" s="375"/>
      <c r="E2" s="375"/>
    </row>
    <row r="3" spans="1:7" s="211" customFormat="1" ht="16.5" customHeight="1" x14ac:dyDescent="0.25">
      <c r="A3" s="375" t="s">
        <v>360</v>
      </c>
      <c r="B3" s="375"/>
      <c r="C3" s="375"/>
      <c r="D3" s="375"/>
      <c r="E3" s="375"/>
    </row>
    <row r="4" spans="1:7" ht="21.75" customHeight="1" thickBot="1" x14ac:dyDescent="0.3">
      <c r="A4" s="377" t="s">
        <v>358</v>
      </c>
      <c r="B4" s="377"/>
      <c r="C4" s="377"/>
      <c r="D4" s="377"/>
      <c r="E4" s="377"/>
    </row>
    <row r="5" spans="1:7" ht="63.75" customHeight="1" thickBot="1" x14ac:dyDescent="0.3">
      <c r="A5" s="127" t="s">
        <v>183</v>
      </c>
      <c r="B5" s="191" t="s">
        <v>197</v>
      </c>
      <c r="C5" s="191" t="s">
        <v>234</v>
      </c>
      <c r="D5" s="191" t="s">
        <v>235</v>
      </c>
      <c r="E5" s="191" t="s">
        <v>254</v>
      </c>
    </row>
    <row r="6" spans="1:7" ht="16.5" customHeight="1" thickBot="1" x14ac:dyDescent="0.3">
      <c r="A6" s="190">
        <v>1</v>
      </c>
      <c r="B6" s="122">
        <v>2</v>
      </c>
      <c r="C6" s="122">
        <v>3</v>
      </c>
      <c r="D6" s="122">
        <v>4</v>
      </c>
      <c r="E6" s="122">
        <v>5</v>
      </c>
    </row>
    <row r="7" spans="1:7" ht="13.5" customHeight="1" thickBot="1" x14ac:dyDescent="0.3">
      <c r="A7" s="190">
        <v>1</v>
      </c>
      <c r="B7" s="122" t="s">
        <v>369</v>
      </c>
      <c r="C7" s="122">
        <v>780000</v>
      </c>
      <c r="D7" s="122">
        <v>1</v>
      </c>
      <c r="E7" s="122">
        <v>8000</v>
      </c>
    </row>
    <row r="8" spans="1:7" ht="16.5" customHeight="1" thickBot="1" x14ac:dyDescent="0.3">
      <c r="A8" s="190"/>
      <c r="B8" s="129" t="s">
        <v>193</v>
      </c>
      <c r="C8" s="122"/>
      <c r="D8" s="122" t="s">
        <v>194</v>
      </c>
      <c r="E8" s="122">
        <v>8000</v>
      </c>
    </row>
    <row r="9" spans="1:7" ht="16.5" customHeight="1" x14ac:dyDescent="0.25">
      <c r="A9" s="182"/>
      <c r="B9" s="181"/>
      <c r="C9" s="182"/>
      <c r="D9" s="182"/>
      <c r="E9" s="182"/>
    </row>
    <row r="10" spans="1:7" ht="16.5" customHeight="1" x14ac:dyDescent="0.25">
      <c r="A10" s="182"/>
      <c r="B10" s="181"/>
      <c r="C10" s="220" t="s">
        <v>395</v>
      </c>
      <c r="D10" s="220"/>
      <c r="E10" s="220"/>
      <c r="F10" s="220"/>
      <c r="G10" s="220"/>
    </row>
    <row r="11" spans="1:7" ht="16.5" customHeight="1" x14ac:dyDescent="0.25">
      <c r="A11" s="182"/>
      <c r="B11" s="181"/>
      <c r="C11" s="182"/>
      <c r="D11" s="182"/>
      <c r="E11" s="182"/>
    </row>
    <row r="12" spans="1:7" ht="37.5" customHeight="1" thickBot="1" x14ac:dyDescent="0.3">
      <c r="A12" s="376" t="s">
        <v>355</v>
      </c>
      <c r="B12" s="376"/>
      <c r="C12" s="376"/>
      <c r="D12" s="376"/>
      <c r="E12" s="376"/>
    </row>
    <row r="13" spans="1:7" ht="59.25" customHeight="1" thickBot="1" x14ac:dyDescent="0.3">
      <c r="A13" s="127" t="s">
        <v>183</v>
      </c>
      <c r="B13" s="219" t="s">
        <v>197</v>
      </c>
      <c r="C13" s="219" t="s">
        <v>234</v>
      </c>
      <c r="D13" s="219" t="s">
        <v>235</v>
      </c>
      <c r="E13" s="219" t="s">
        <v>254</v>
      </c>
    </row>
    <row r="14" spans="1:7" ht="16.5" customHeight="1" thickBot="1" x14ac:dyDescent="0.3">
      <c r="A14" s="218">
        <v>1</v>
      </c>
      <c r="B14" s="122">
        <v>2</v>
      </c>
      <c r="C14" s="122">
        <v>3</v>
      </c>
      <c r="D14" s="122">
        <v>4</v>
      </c>
      <c r="E14" s="122">
        <v>5</v>
      </c>
    </row>
    <row r="15" spans="1:7" ht="54" customHeight="1" thickBot="1" x14ac:dyDescent="0.3">
      <c r="A15" s="218">
        <v>1</v>
      </c>
      <c r="B15" s="122" t="s">
        <v>288</v>
      </c>
      <c r="C15" s="122"/>
      <c r="D15" s="122"/>
      <c r="E15" s="122">
        <v>12000</v>
      </c>
    </row>
    <row r="16" spans="1:7" ht="16.5" customHeight="1" thickBot="1" x14ac:dyDescent="0.3">
      <c r="A16" s="218"/>
      <c r="B16" s="129" t="s">
        <v>193</v>
      </c>
      <c r="C16" s="122"/>
      <c r="D16" s="122" t="s">
        <v>194</v>
      </c>
      <c r="E16" s="122">
        <f>E15</f>
        <v>12000</v>
      </c>
    </row>
    <row r="17" spans="1:5" ht="11.25" customHeight="1" x14ac:dyDescent="0.25">
      <c r="A17" s="182"/>
      <c r="B17" s="181"/>
      <c r="C17" s="182"/>
      <c r="D17" s="182"/>
      <c r="E17" s="182"/>
    </row>
    <row r="18" spans="1:5" x14ac:dyDescent="0.25">
      <c r="B18" s="179" t="s">
        <v>339</v>
      </c>
      <c r="C18" s="179"/>
      <c r="D18" s="179"/>
      <c r="E18" s="179"/>
    </row>
    <row r="19" spans="1:5" ht="16.5" customHeight="1" x14ac:dyDescent="0.25">
      <c r="A19" s="375" t="s">
        <v>387</v>
      </c>
      <c r="B19" s="375"/>
      <c r="C19" s="375"/>
      <c r="D19" s="375"/>
      <c r="E19" s="375"/>
    </row>
    <row r="20" spans="1:5" ht="30" customHeight="1" x14ac:dyDescent="0.25">
      <c r="A20" s="373" t="s">
        <v>355</v>
      </c>
      <c r="B20" s="373"/>
      <c r="C20" s="373"/>
      <c r="D20" s="373"/>
      <c r="E20" s="373"/>
    </row>
    <row r="21" spans="1:5" ht="8.25" customHeight="1" thickBot="1" x14ac:dyDescent="0.3">
      <c r="B21" s="121"/>
    </row>
    <row r="22" spans="1:5" ht="26.25" thickBot="1" x14ac:dyDescent="0.3">
      <c r="A22" s="127" t="s">
        <v>183</v>
      </c>
      <c r="B22" s="178" t="s">
        <v>197</v>
      </c>
      <c r="C22" s="178" t="s">
        <v>361</v>
      </c>
      <c r="D22" s="178" t="s">
        <v>63</v>
      </c>
    </row>
    <row r="23" spans="1:5" ht="15.75" thickBot="1" x14ac:dyDescent="0.3">
      <c r="A23" s="177">
        <v>1</v>
      </c>
      <c r="B23" s="122">
        <v>2</v>
      </c>
      <c r="C23" s="122">
        <v>3</v>
      </c>
      <c r="D23" s="122">
        <v>4</v>
      </c>
    </row>
    <row r="24" spans="1:5" ht="15.75" thickBot="1" x14ac:dyDescent="0.3">
      <c r="A24" s="177">
        <v>1</v>
      </c>
      <c r="B24" s="122" t="s">
        <v>342</v>
      </c>
      <c r="C24" s="122">
        <v>109</v>
      </c>
      <c r="D24" s="122">
        <v>309000</v>
      </c>
    </row>
    <row r="25" spans="1:5" x14ac:dyDescent="0.25">
      <c r="A25" s="225"/>
      <c r="B25" s="225" t="s">
        <v>193</v>
      </c>
      <c r="C25" s="225"/>
      <c r="D25" s="225">
        <f>SUM(D24:D24)</f>
        <v>309000</v>
      </c>
    </row>
    <row r="26" spans="1:5" ht="12" customHeight="1" x14ac:dyDescent="0.25"/>
    <row r="27" spans="1:5" x14ac:dyDescent="0.25">
      <c r="B27" s="179" t="s">
        <v>357</v>
      </c>
      <c r="C27" s="179"/>
      <c r="D27" s="179"/>
      <c r="E27" s="179"/>
    </row>
    <row r="28" spans="1:5" ht="17.25" customHeight="1" x14ac:dyDescent="0.25">
      <c r="A28" s="375" t="s">
        <v>340</v>
      </c>
      <c r="B28" s="375"/>
      <c r="C28" s="375"/>
      <c r="D28" s="375"/>
      <c r="E28" s="375"/>
    </row>
    <row r="29" spans="1:5" ht="36" customHeight="1" x14ac:dyDescent="0.25">
      <c r="A29" s="376" t="s">
        <v>356</v>
      </c>
      <c r="B29" s="376"/>
      <c r="C29" s="376"/>
      <c r="D29" s="376"/>
      <c r="E29" s="376"/>
    </row>
    <row r="30" spans="1:5" ht="9.75" customHeight="1" thickBot="1" x14ac:dyDescent="0.3">
      <c r="B30" s="121"/>
    </row>
    <row r="31" spans="1:5" ht="26.25" thickBot="1" x14ac:dyDescent="0.3">
      <c r="A31" s="127" t="s">
        <v>183</v>
      </c>
      <c r="B31" s="178" t="s">
        <v>197</v>
      </c>
      <c r="C31" s="178" t="s">
        <v>379</v>
      </c>
      <c r="D31" s="178" t="s">
        <v>362</v>
      </c>
    </row>
    <row r="32" spans="1:5" ht="15.75" thickBot="1" x14ac:dyDescent="0.3">
      <c r="A32" s="177">
        <v>1</v>
      </c>
      <c r="B32" s="122">
        <v>2</v>
      </c>
      <c r="C32" s="122">
        <v>3</v>
      </c>
      <c r="D32" s="122">
        <v>4</v>
      </c>
    </row>
    <row r="33" spans="1:4" ht="15.75" thickBot="1" x14ac:dyDescent="0.3">
      <c r="A33" s="201">
        <v>1</v>
      </c>
      <c r="B33" s="122" t="s">
        <v>375</v>
      </c>
      <c r="C33" s="122">
        <v>60</v>
      </c>
      <c r="D33" s="122">
        <v>60000</v>
      </c>
    </row>
    <row r="34" spans="1:4" ht="15.75" thickBot="1" x14ac:dyDescent="0.3">
      <c r="A34" s="201">
        <v>2</v>
      </c>
      <c r="B34" s="122" t="s">
        <v>375</v>
      </c>
      <c r="C34" s="122">
        <v>60</v>
      </c>
      <c r="D34" s="122">
        <v>40000</v>
      </c>
    </row>
    <row r="35" spans="1:4" ht="15.75" thickBot="1" x14ac:dyDescent="0.3">
      <c r="A35" s="201">
        <v>3</v>
      </c>
      <c r="B35" s="122" t="s">
        <v>375</v>
      </c>
      <c r="C35" s="122">
        <v>60</v>
      </c>
      <c r="D35" s="122">
        <v>34000</v>
      </c>
    </row>
    <row r="36" spans="1:4" ht="15.75" thickBot="1" x14ac:dyDescent="0.3">
      <c r="A36" s="201">
        <v>4</v>
      </c>
      <c r="B36" s="122" t="s">
        <v>376</v>
      </c>
      <c r="C36" s="122">
        <v>1200</v>
      </c>
      <c r="D36" s="122">
        <v>39000</v>
      </c>
    </row>
    <row r="37" spans="1:4" ht="15.75" thickBot="1" x14ac:dyDescent="0.3">
      <c r="A37" s="201">
        <v>5</v>
      </c>
      <c r="B37" s="122" t="s">
        <v>377</v>
      </c>
      <c r="C37" s="122">
        <v>1200</v>
      </c>
      <c r="D37" s="122">
        <v>92600</v>
      </c>
    </row>
    <row r="38" spans="1:4" ht="26.25" thickBot="1" x14ac:dyDescent="0.3">
      <c r="A38" s="201">
        <v>6</v>
      </c>
      <c r="B38" s="122" t="s">
        <v>383</v>
      </c>
      <c r="C38" s="122">
        <v>214</v>
      </c>
      <c r="D38" s="122">
        <v>86000</v>
      </c>
    </row>
    <row r="39" spans="1:4" ht="12.75" customHeight="1" thickBot="1" x14ac:dyDescent="0.3">
      <c r="A39" s="177"/>
      <c r="B39" s="122" t="s">
        <v>378</v>
      </c>
      <c r="C39" s="122">
        <f>SUM(C33:C38)</f>
        <v>2794</v>
      </c>
      <c r="D39" s="122">
        <f>SUM(D33:D38)</f>
        <v>351600</v>
      </c>
    </row>
    <row r="41" spans="1:4" x14ac:dyDescent="0.25">
      <c r="D41" s="184"/>
    </row>
  </sheetData>
  <mergeCells count="9">
    <mergeCell ref="A20:E20"/>
    <mergeCell ref="A28:E28"/>
    <mergeCell ref="A29:E29"/>
    <mergeCell ref="A19:E19"/>
    <mergeCell ref="A1:E1"/>
    <mergeCell ref="A2:E2"/>
    <mergeCell ref="A3:E3"/>
    <mergeCell ref="A4:E4"/>
    <mergeCell ref="A12:E12"/>
  </mergeCells>
  <pageMargins left="0.70866141732283472" right="0.70866141732283472" top="0" bottom="0" header="0.31496062992125984" footer="0.31496062992125984"/>
  <pageSetup paperSize="9" orientation="portrait" horizontalDpi="300" verticalDpi="0"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7"/>
  <sheetViews>
    <sheetView topLeftCell="A4" workbookViewId="0">
      <selection activeCell="O14" sqref="O14"/>
    </sheetView>
  </sheetViews>
  <sheetFormatPr defaultRowHeight="15" x14ac:dyDescent="0.25"/>
  <cols>
    <col min="1" max="1" width="6.140625" customWidth="1"/>
    <col min="2" max="2" width="18.140625" customWidth="1"/>
    <col min="3" max="3" width="14.42578125" customWidth="1"/>
    <col min="4" max="4" width="18.7109375" customWidth="1"/>
    <col min="5" max="5" width="19.5703125" customWidth="1"/>
    <col min="6" max="6" width="0.85546875" hidden="1" customWidth="1"/>
    <col min="7" max="7" width="9.140625" hidden="1" customWidth="1"/>
  </cols>
  <sheetData>
    <row r="1" spans="1:5" x14ac:dyDescent="0.25">
      <c r="A1" s="126" t="s">
        <v>389</v>
      </c>
      <c r="B1" s="126"/>
      <c r="C1" s="126"/>
      <c r="D1" s="126"/>
      <c r="E1" s="126"/>
    </row>
    <row r="2" spans="1:5" x14ac:dyDescent="0.25">
      <c r="A2" s="126" t="s">
        <v>390</v>
      </c>
      <c r="B2" s="126"/>
      <c r="C2" s="126"/>
      <c r="D2" s="126"/>
      <c r="E2" s="126"/>
    </row>
    <row r="3" spans="1:5" x14ac:dyDescent="0.25">
      <c r="A3" s="203"/>
      <c r="B3" s="203" t="s">
        <v>371</v>
      </c>
      <c r="C3" s="203"/>
      <c r="D3" s="203"/>
      <c r="E3" s="203"/>
    </row>
    <row r="4" spans="1:5" ht="15.75" thickBot="1" x14ac:dyDescent="0.3">
      <c r="A4" s="121"/>
      <c r="B4" s="202" t="s">
        <v>386</v>
      </c>
    </row>
    <row r="5" spans="1:5" ht="26.25" thickBot="1" x14ac:dyDescent="0.3">
      <c r="A5" s="127" t="s">
        <v>183</v>
      </c>
      <c r="B5" s="128" t="s">
        <v>197</v>
      </c>
      <c r="C5" s="128" t="s">
        <v>244</v>
      </c>
      <c r="D5" s="128" t="s">
        <v>251</v>
      </c>
      <c r="E5" s="128" t="s">
        <v>257</v>
      </c>
    </row>
    <row r="6" spans="1:5" ht="15.75" thickBot="1" x14ac:dyDescent="0.3">
      <c r="A6" s="123"/>
      <c r="B6" s="122">
        <v>1</v>
      </c>
      <c r="C6" s="122">
        <v>2</v>
      </c>
      <c r="D6" s="122">
        <v>3</v>
      </c>
      <c r="E6" s="122">
        <v>4</v>
      </c>
    </row>
    <row r="7" spans="1:5" ht="24.75" customHeight="1" thickBot="1" x14ac:dyDescent="0.3">
      <c r="A7" s="138">
        <v>1</v>
      </c>
      <c r="B7" s="176" t="s">
        <v>432</v>
      </c>
      <c r="C7" s="122">
        <v>1</v>
      </c>
      <c r="D7" s="122">
        <v>30000</v>
      </c>
      <c r="E7" s="122">
        <f>C7*D7</f>
        <v>30000</v>
      </c>
    </row>
    <row r="8" spans="1:5" ht="26.25" thickBot="1" x14ac:dyDescent="0.3">
      <c r="A8" s="138">
        <v>2</v>
      </c>
      <c r="B8" s="176" t="s">
        <v>321</v>
      </c>
      <c r="C8" s="122">
        <v>145</v>
      </c>
      <c r="D8" s="122">
        <v>1193</v>
      </c>
      <c r="E8" s="122">
        <v>173000</v>
      </c>
    </row>
    <row r="9" spans="1:5" ht="27" customHeight="1" thickBot="1" x14ac:dyDescent="0.3">
      <c r="A9" s="123">
        <v>3</v>
      </c>
      <c r="B9" s="176" t="s">
        <v>322</v>
      </c>
      <c r="C9" s="122">
        <v>30</v>
      </c>
      <c r="D9" s="122">
        <v>6567</v>
      </c>
      <c r="E9" s="122">
        <v>197000</v>
      </c>
    </row>
    <row r="10" spans="1:5" ht="27" customHeight="1" thickBot="1" x14ac:dyDescent="0.3">
      <c r="A10" s="138">
        <v>4</v>
      </c>
      <c r="B10" s="176" t="s">
        <v>323</v>
      </c>
      <c r="C10" s="122">
        <v>840</v>
      </c>
      <c r="D10" s="122">
        <v>42</v>
      </c>
      <c r="E10" s="122">
        <v>35000</v>
      </c>
    </row>
    <row r="11" spans="1:5" ht="25.5" customHeight="1" thickBot="1" x14ac:dyDescent="0.3">
      <c r="A11" s="138">
        <v>5</v>
      </c>
      <c r="B11" s="176" t="s">
        <v>324</v>
      </c>
      <c r="C11" s="122">
        <v>152</v>
      </c>
      <c r="D11" s="122">
        <v>263</v>
      </c>
      <c r="E11" s="122">
        <v>40000</v>
      </c>
    </row>
    <row r="12" spans="1:5" ht="29.25" customHeight="1" thickBot="1" x14ac:dyDescent="0.3">
      <c r="A12" s="138">
        <v>6</v>
      </c>
      <c r="B12" s="176" t="s">
        <v>326</v>
      </c>
      <c r="C12" s="122"/>
      <c r="D12" s="122"/>
      <c r="E12" s="122">
        <v>15000</v>
      </c>
    </row>
    <row r="13" spans="1:5" ht="26.25" thickBot="1" x14ac:dyDescent="0.3">
      <c r="A13" s="138">
        <v>7</v>
      </c>
      <c r="B13" s="176" t="s">
        <v>325</v>
      </c>
      <c r="C13" s="122">
        <v>101</v>
      </c>
      <c r="D13" s="122">
        <v>198</v>
      </c>
      <c r="E13" s="122">
        <v>20000</v>
      </c>
    </row>
    <row r="14" spans="1:5" ht="27" customHeight="1" thickBot="1" x14ac:dyDescent="0.3">
      <c r="A14" s="138">
        <v>8</v>
      </c>
      <c r="B14" s="176" t="s">
        <v>327</v>
      </c>
      <c r="C14" s="122"/>
      <c r="D14" s="122"/>
      <c r="E14" s="122">
        <v>85000</v>
      </c>
    </row>
    <row r="15" spans="1:5" ht="26.25" customHeight="1" thickBot="1" x14ac:dyDescent="0.3">
      <c r="A15" s="138">
        <v>9</v>
      </c>
      <c r="B15" s="176" t="s">
        <v>328</v>
      </c>
      <c r="C15" s="122"/>
      <c r="D15" s="122"/>
      <c r="E15" s="122">
        <v>3000</v>
      </c>
    </row>
    <row r="16" spans="1:5" ht="26.25" customHeight="1" thickBot="1" x14ac:dyDescent="0.3">
      <c r="A16" s="138">
        <v>10</v>
      </c>
      <c r="B16" s="176" t="s">
        <v>331</v>
      </c>
      <c r="C16" s="122">
        <v>18</v>
      </c>
      <c r="D16" s="122">
        <v>1400</v>
      </c>
      <c r="E16" s="122">
        <v>25000</v>
      </c>
    </row>
    <row r="17" spans="1:13" ht="15.75" customHeight="1" thickBot="1" x14ac:dyDescent="0.3">
      <c r="A17" s="138">
        <v>11</v>
      </c>
      <c r="B17" s="176" t="s">
        <v>330</v>
      </c>
      <c r="C17" s="122">
        <v>9000</v>
      </c>
      <c r="D17" s="122">
        <v>40</v>
      </c>
      <c r="E17" s="122">
        <v>360000</v>
      </c>
    </row>
    <row r="18" spans="1:13" ht="27" customHeight="1" thickBot="1" x14ac:dyDescent="0.3">
      <c r="A18" s="123">
        <v>12</v>
      </c>
      <c r="B18" s="176" t="s">
        <v>329</v>
      </c>
      <c r="C18" s="122">
        <v>10</v>
      </c>
      <c r="D18" s="122">
        <v>200</v>
      </c>
      <c r="E18" s="122">
        <v>2000</v>
      </c>
    </row>
    <row r="19" spans="1:13" ht="15.75" thickBot="1" x14ac:dyDescent="0.3">
      <c r="A19" s="123"/>
      <c r="B19" s="129" t="s">
        <v>193</v>
      </c>
      <c r="C19" s="122"/>
      <c r="D19" s="122" t="s">
        <v>194</v>
      </c>
      <c r="E19" s="122">
        <f>SUM(E7:E18)</f>
        <v>985000</v>
      </c>
    </row>
    <row r="20" spans="1:13" ht="9.75" customHeight="1" x14ac:dyDescent="0.25"/>
    <row r="21" spans="1:13" ht="27.75" customHeight="1" x14ac:dyDescent="0.25">
      <c r="B21" s="378" t="s">
        <v>370</v>
      </c>
      <c r="C21" s="378"/>
      <c r="D21" s="378"/>
      <c r="E21" s="378"/>
    </row>
    <row r="22" spans="1:13" x14ac:dyDescent="0.25">
      <c r="B22" s="200" t="s">
        <v>371</v>
      </c>
      <c r="C22" s="200"/>
      <c r="D22" s="200"/>
      <c r="E22" s="200"/>
    </row>
    <row r="23" spans="1:13" ht="17.25" customHeight="1" thickBot="1" x14ac:dyDescent="0.3">
      <c r="B23" s="202" t="s">
        <v>372</v>
      </c>
      <c r="C23" s="202"/>
      <c r="D23" s="202"/>
      <c r="E23" s="202"/>
    </row>
    <row r="24" spans="1:13" ht="28.5" customHeight="1" thickBot="1" x14ac:dyDescent="0.3">
      <c r="A24" s="127" t="s">
        <v>183</v>
      </c>
      <c r="B24" s="199" t="s">
        <v>197</v>
      </c>
      <c r="C24" s="199" t="s">
        <v>244</v>
      </c>
      <c r="D24" s="199" t="s">
        <v>251</v>
      </c>
      <c r="E24" s="199" t="s">
        <v>257</v>
      </c>
    </row>
    <row r="25" spans="1:13" ht="15" customHeight="1" thickBot="1" x14ac:dyDescent="0.3">
      <c r="A25" s="198"/>
      <c r="B25" s="122">
        <v>1</v>
      </c>
      <c r="C25" s="122">
        <v>2</v>
      </c>
      <c r="D25" s="122">
        <v>3</v>
      </c>
      <c r="E25" s="122">
        <v>4</v>
      </c>
    </row>
    <row r="26" spans="1:13" ht="17.25" customHeight="1" thickBot="1" x14ac:dyDescent="0.3">
      <c r="A26" s="198">
        <v>1</v>
      </c>
      <c r="B26" s="176" t="s">
        <v>373</v>
      </c>
      <c r="C26" s="122">
        <v>10</v>
      </c>
      <c r="D26" s="122">
        <v>2500</v>
      </c>
      <c r="E26" s="122">
        <v>25000</v>
      </c>
    </row>
    <row r="27" spans="1:13" ht="15" customHeight="1" thickBot="1" x14ac:dyDescent="0.3">
      <c r="A27" s="198">
        <v>2</v>
      </c>
      <c r="B27" s="176" t="s">
        <v>374</v>
      </c>
      <c r="C27" s="122">
        <v>10</v>
      </c>
      <c r="D27" s="122">
        <v>2000</v>
      </c>
      <c r="E27" s="122">
        <f>C27*D27</f>
        <v>20000</v>
      </c>
    </row>
    <row r="28" spans="1:13" ht="14.25" customHeight="1" thickBot="1" x14ac:dyDescent="0.3">
      <c r="A28" s="198"/>
      <c r="B28" s="129" t="s">
        <v>193</v>
      </c>
      <c r="C28" s="122"/>
      <c r="D28" s="122" t="s">
        <v>194</v>
      </c>
      <c r="E28" s="122">
        <f>SUM(E26:E27)</f>
        <v>45000</v>
      </c>
    </row>
    <row r="30" spans="1:13" ht="21" customHeight="1" x14ac:dyDescent="0.25">
      <c r="A30" s="226"/>
      <c r="B30" s="226"/>
      <c r="C30" s="226"/>
      <c r="D30" s="226"/>
      <c r="E30" s="226"/>
      <c r="F30" s="212"/>
      <c r="G30" s="212"/>
      <c r="H30" s="212"/>
      <c r="I30" s="212"/>
      <c r="J30" s="212"/>
      <c r="K30" s="212"/>
      <c r="L30" s="212"/>
      <c r="M30" s="212"/>
    </row>
    <row r="31" spans="1:13" x14ac:dyDescent="0.25">
      <c r="A31" s="227"/>
      <c r="B31" s="226"/>
      <c r="C31" s="212"/>
      <c r="D31" s="212"/>
      <c r="E31" s="212"/>
      <c r="F31" s="212"/>
      <c r="G31" s="212"/>
      <c r="H31" s="212"/>
      <c r="I31" s="212"/>
      <c r="J31" s="212"/>
      <c r="K31" s="212"/>
      <c r="L31" s="212"/>
      <c r="M31" s="212"/>
    </row>
    <row r="32" spans="1:13" x14ac:dyDescent="0.25">
      <c r="A32" s="182"/>
      <c r="B32" s="182"/>
      <c r="C32" s="182"/>
      <c r="D32" s="182"/>
      <c r="E32" s="182"/>
      <c r="F32" s="212"/>
      <c r="G32" s="212"/>
      <c r="H32" s="212"/>
      <c r="I32" s="212"/>
      <c r="J32" s="212"/>
      <c r="K32" s="212"/>
      <c r="L32" s="212"/>
      <c r="M32" s="212"/>
    </row>
    <row r="33" spans="1:13" x14ac:dyDescent="0.25">
      <c r="A33" s="182"/>
      <c r="B33" s="182"/>
      <c r="C33" s="182"/>
      <c r="D33" s="182"/>
      <c r="E33" s="182"/>
      <c r="F33" s="212"/>
      <c r="G33" s="212"/>
      <c r="H33" s="212"/>
      <c r="I33" s="212"/>
      <c r="J33" s="212"/>
      <c r="K33" s="212"/>
      <c r="L33" s="212"/>
      <c r="M33" s="212"/>
    </row>
    <row r="34" spans="1:13" x14ac:dyDescent="0.25">
      <c r="A34" s="182"/>
      <c r="B34" s="231"/>
      <c r="C34" s="182"/>
      <c r="D34" s="182"/>
      <c r="E34" s="182"/>
      <c r="F34" s="212"/>
      <c r="G34" s="212"/>
      <c r="H34" s="212"/>
      <c r="I34" s="212"/>
      <c r="J34" s="212"/>
      <c r="K34" s="212"/>
      <c r="L34" s="212"/>
      <c r="M34" s="212"/>
    </row>
    <row r="35" spans="1:13" x14ac:dyDescent="0.25">
      <c r="A35" s="182"/>
      <c r="B35" s="231"/>
      <c r="C35" s="182"/>
      <c r="D35" s="182"/>
      <c r="E35" s="182"/>
      <c r="F35" s="212"/>
      <c r="G35" s="212"/>
      <c r="H35" s="212"/>
      <c r="I35" s="212"/>
      <c r="J35" s="212"/>
      <c r="K35" s="212"/>
      <c r="L35" s="212"/>
      <c r="M35" s="212"/>
    </row>
    <row r="36" spans="1:13" x14ac:dyDescent="0.25">
      <c r="A36" s="182"/>
      <c r="B36" s="231"/>
      <c r="C36" s="182"/>
      <c r="D36" s="182"/>
      <c r="E36" s="182"/>
      <c r="F36" s="212"/>
      <c r="G36" s="212"/>
      <c r="H36" s="212"/>
      <c r="I36" s="212"/>
      <c r="J36" s="212"/>
      <c r="K36" s="212"/>
      <c r="L36" s="212"/>
      <c r="M36" s="212"/>
    </row>
    <row r="37" spans="1:13" x14ac:dyDescent="0.25">
      <c r="A37" s="182"/>
      <c r="B37" s="181"/>
      <c r="C37" s="182"/>
      <c r="D37" s="182"/>
      <c r="E37" s="182"/>
      <c r="F37" s="212"/>
      <c r="G37" s="212"/>
      <c r="H37" s="212"/>
      <c r="I37" s="212"/>
      <c r="J37" s="212"/>
      <c r="K37" s="212"/>
      <c r="L37" s="212"/>
      <c r="M37" s="212"/>
    </row>
  </sheetData>
  <mergeCells count="1">
    <mergeCell ref="B21:E21"/>
  </mergeCells>
  <pageMargins left="0.70866141732283472" right="0.70866141732283472" top="0" bottom="0" header="0.31496062992125984" footer="0.31496062992125984"/>
  <pageSetup paperSize="9" orientation="landscape" horizontalDpi="300" verticalDpi="0"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4" sqref="C34"/>
    </sheetView>
  </sheetViews>
  <sheetFormatPr defaultRowHeight="15" x14ac:dyDescent="0.25"/>
  <sheetData/>
  <pageMargins left="0.7" right="0.7" top="0.75" bottom="0.75" header="0.3" footer="0.3"/>
  <pageSetup paperSize="9"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zoomScale="75" workbookViewId="0">
      <selection activeCell="F5" sqref="F5"/>
    </sheetView>
  </sheetViews>
  <sheetFormatPr defaultRowHeight="12.75" x14ac:dyDescent="0.2"/>
  <cols>
    <col min="1" max="1" width="9.140625" style="140"/>
    <col min="2" max="2" width="49.7109375" style="140" customWidth="1"/>
    <col min="3" max="4" width="9.5703125" style="140" customWidth="1"/>
    <col min="5" max="5" width="47" style="140" customWidth="1"/>
    <col min="6" max="6" width="20.28515625" style="140" customWidth="1"/>
    <col min="7" max="7" width="14.140625" style="140" customWidth="1"/>
    <col min="8" max="8" width="10.7109375" style="140" customWidth="1"/>
    <col min="9" max="9" width="9.140625" style="140"/>
    <col min="10" max="10" width="6.7109375" style="140" customWidth="1"/>
    <col min="11" max="11" width="15.28515625" style="140" customWidth="1"/>
    <col min="12" max="16384" width="9.140625" style="140"/>
  </cols>
  <sheetData>
    <row r="1" spans="1:11" ht="37.5" customHeight="1" x14ac:dyDescent="0.2">
      <c r="A1" s="266" t="s">
        <v>59</v>
      </c>
      <c r="B1" s="266"/>
      <c r="C1" s="266"/>
      <c r="D1" s="266"/>
      <c r="E1" s="266"/>
      <c r="F1" s="266"/>
      <c r="G1" s="160"/>
      <c r="H1" s="161"/>
      <c r="I1" s="161"/>
      <c r="J1" s="161"/>
      <c r="K1" s="161"/>
    </row>
    <row r="2" spans="1:11" ht="22.5" customHeight="1" x14ac:dyDescent="0.2">
      <c r="A2" s="267"/>
      <c r="B2" s="267"/>
      <c r="C2" s="267"/>
      <c r="D2" s="267"/>
      <c r="E2" s="267"/>
      <c r="F2" s="267"/>
      <c r="G2" s="160"/>
      <c r="H2" s="161"/>
      <c r="I2" s="161"/>
      <c r="J2" s="161"/>
      <c r="K2" s="161"/>
    </row>
    <row r="3" spans="1:11" ht="45.75" customHeight="1" x14ac:dyDescent="0.2">
      <c r="A3" s="168" t="s">
        <v>60</v>
      </c>
      <c r="B3" s="168" t="s">
        <v>61</v>
      </c>
      <c r="C3" s="268" t="s">
        <v>62</v>
      </c>
      <c r="D3" s="269"/>
      <c r="E3" s="270"/>
      <c r="F3" s="168" t="s">
        <v>63</v>
      </c>
      <c r="G3" s="160"/>
      <c r="H3" s="161"/>
      <c r="I3" s="161"/>
      <c r="J3" s="161"/>
      <c r="K3" s="161"/>
    </row>
    <row r="4" spans="1:11" ht="99" customHeight="1" x14ac:dyDescent="0.2">
      <c r="A4" s="168" t="s">
        <v>64</v>
      </c>
      <c r="B4" s="166" t="s">
        <v>65</v>
      </c>
      <c r="C4" s="271" t="s">
        <v>268</v>
      </c>
      <c r="D4" s="271"/>
      <c r="E4" s="271"/>
      <c r="F4" s="168" t="s">
        <v>66</v>
      </c>
      <c r="G4" s="160"/>
      <c r="H4" s="161"/>
      <c r="I4" s="161"/>
      <c r="J4" s="161"/>
      <c r="K4" s="161"/>
    </row>
    <row r="5" spans="1:11" ht="388.5" customHeight="1" x14ac:dyDescent="0.2">
      <c r="A5" s="168" t="s">
        <v>67</v>
      </c>
      <c r="B5" s="166" t="s">
        <v>68</v>
      </c>
      <c r="C5" s="271" t="s">
        <v>269</v>
      </c>
      <c r="D5" s="271"/>
      <c r="E5" s="271"/>
      <c r="F5" s="168" t="s">
        <v>66</v>
      </c>
      <c r="G5" s="160"/>
      <c r="H5" s="161"/>
      <c r="I5" s="161"/>
      <c r="J5" s="161"/>
      <c r="K5" s="161"/>
    </row>
    <row r="6" spans="1:11" ht="338.25" customHeight="1" x14ac:dyDescent="0.2">
      <c r="A6" s="168" t="s">
        <v>69</v>
      </c>
      <c r="B6" s="166" t="s">
        <v>70</v>
      </c>
      <c r="C6" s="271" t="s">
        <v>270</v>
      </c>
      <c r="D6" s="271"/>
      <c r="E6" s="271"/>
      <c r="F6" s="168" t="s">
        <v>66</v>
      </c>
      <c r="G6" s="160"/>
      <c r="H6" s="161"/>
      <c r="I6" s="161"/>
      <c r="J6" s="161"/>
      <c r="K6" s="161"/>
    </row>
    <row r="7" spans="1:11" ht="72" x14ac:dyDescent="0.2">
      <c r="A7" s="168" t="s">
        <v>71</v>
      </c>
      <c r="B7" s="166" t="s">
        <v>271</v>
      </c>
      <c r="C7" s="268" t="s">
        <v>66</v>
      </c>
      <c r="D7" s="269"/>
      <c r="E7" s="270"/>
      <c r="F7" s="169">
        <v>8356706.25</v>
      </c>
      <c r="G7" s="160"/>
      <c r="H7" s="161"/>
      <c r="I7" s="161"/>
      <c r="J7" s="161"/>
      <c r="K7" s="161"/>
    </row>
    <row r="8" spans="1:11" ht="54" x14ac:dyDescent="0.2">
      <c r="A8" s="168" t="s">
        <v>72</v>
      </c>
      <c r="B8" s="166" t="s">
        <v>73</v>
      </c>
      <c r="C8" s="268" t="s">
        <v>66</v>
      </c>
      <c r="D8" s="269"/>
      <c r="E8" s="270"/>
      <c r="F8" s="169">
        <v>8356706.25</v>
      </c>
      <c r="G8" s="160"/>
      <c r="H8" s="161"/>
      <c r="I8" s="161"/>
      <c r="J8" s="161"/>
      <c r="K8" s="161"/>
    </row>
    <row r="9" spans="1:11" ht="72" x14ac:dyDescent="0.2">
      <c r="A9" s="168" t="s">
        <v>74</v>
      </c>
      <c r="B9" s="166" t="s">
        <v>272</v>
      </c>
      <c r="C9" s="268" t="s">
        <v>66</v>
      </c>
      <c r="D9" s="269"/>
      <c r="E9" s="270"/>
      <c r="F9" s="169"/>
      <c r="G9" s="160"/>
      <c r="H9" s="161"/>
      <c r="I9" s="161"/>
      <c r="J9" s="161"/>
      <c r="K9" s="161"/>
    </row>
    <row r="10" spans="1:11" ht="72" x14ac:dyDescent="0.2">
      <c r="A10" s="168" t="s">
        <v>75</v>
      </c>
      <c r="B10" s="166" t="s">
        <v>273</v>
      </c>
      <c r="C10" s="268" t="s">
        <v>66</v>
      </c>
      <c r="D10" s="269"/>
      <c r="E10" s="270"/>
      <c r="F10" s="169"/>
      <c r="G10" s="160"/>
      <c r="H10" s="161"/>
      <c r="I10" s="161"/>
      <c r="J10" s="161"/>
      <c r="K10" s="161"/>
    </row>
    <row r="11" spans="1:11" ht="95.25" customHeight="1" x14ac:dyDescent="0.2">
      <c r="A11" s="168" t="s">
        <v>76</v>
      </c>
      <c r="B11" s="166" t="s">
        <v>274</v>
      </c>
      <c r="C11" s="268" t="s">
        <v>66</v>
      </c>
      <c r="D11" s="269"/>
      <c r="E11" s="270"/>
      <c r="F11" s="165">
        <v>4397654.6900000004</v>
      </c>
      <c r="G11" s="160"/>
      <c r="H11" s="161"/>
      <c r="I11" s="161"/>
      <c r="J11" s="161"/>
      <c r="K11" s="161"/>
    </row>
    <row r="12" spans="1:11" ht="95.25" customHeight="1" x14ac:dyDescent="0.2">
      <c r="A12" s="167" t="s">
        <v>77</v>
      </c>
      <c r="B12" s="166" t="s">
        <v>78</v>
      </c>
      <c r="C12" s="268" t="s">
        <v>66</v>
      </c>
      <c r="D12" s="269"/>
      <c r="E12" s="270"/>
      <c r="F12" s="165">
        <v>3048086.12</v>
      </c>
      <c r="G12" s="160"/>
      <c r="H12" s="161"/>
      <c r="I12" s="161"/>
      <c r="J12" s="161"/>
      <c r="K12" s="161"/>
    </row>
    <row r="13" spans="1:11" ht="16.5" customHeight="1" x14ac:dyDescent="0.2">
      <c r="A13" s="163"/>
      <c r="B13" s="164"/>
      <c r="C13" s="162"/>
      <c r="D13" s="162"/>
      <c r="E13" s="162"/>
      <c r="F13" s="160"/>
      <c r="G13" s="160"/>
      <c r="H13" s="161"/>
      <c r="I13" s="161"/>
      <c r="J13" s="161"/>
      <c r="K13" s="161"/>
    </row>
    <row r="14" spans="1:11" ht="21.75" customHeight="1" x14ac:dyDescent="0.2">
      <c r="A14" s="163"/>
      <c r="B14" s="150"/>
      <c r="C14" s="162"/>
      <c r="D14" s="162"/>
      <c r="E14" s="162"/>
      <c r="F14" s="160"/>
      <c r="G14" s="160"/>
      <c r="H14" s="161"/>
      <c r="I14" s="161"/>
      <c r="J14" s="161"/>
      <c r="K14" s="161"/>
    </row>
    <row r="15" spans="1:11" ht="26.25" customHeight="1" x14ac:dyDescent="0.2">
      <c r="B15" s="135" t="s">
        <v>79</v>
      </c>
      <c r="C15" s="158"/>
      <c r="D15" s="158"/>
      <c r="E15" s="158"/>
      <c r="F15" s="156" t="s">
        <v>397</v>
      </c>
      <c r="G15" s="160"/>
      <c r="H15" s="159"/>
      <c r="I15" s="159"/>
      <c r="J15" s="159"/>
      <c r="K15" s="159"/>
    </row>
    <row r="16" spans="1:11" ht="21" customHeight="1" x14ac:dyDescent="0.2">
      <c r="B16" s="135"/>
      <c r="C16" s="158"/>
      <c r="D16" s="158"/>
      <c r="E16" s="157" t="s">
        <v>45</v>
      </c>
      <c r="F16" s="156"/>
    </row>
    <row r="17" spans="2:11" ht="18" x14ac:dyDescent="0.2">
      <c r="B17" s="136" t="s">
        <v>396</v>
      </c>
      <c r="C17" s="150"/>
      <c r="D17" s="150"/>
      <c r="E17" s="150"/>
      <c r="F17" s="155"/>
      <c r="G17" s="155"/>
      <c r="H17" s="155"/>
      <c r="I17" s="155"/>
      <c r="J17" s="155"/>
      <c r="K17" s="155"/>
    </row>
    <row r="18" spans="2:11" ht="32.25" customHeight="1" x14ac:dyDescent="0.2">
      <c r="B18" s="150"/>
      <c r="C18" s="154"/>
      <c r="D18" s="154"/>
      <c r="E18" s="154"/>
      <c r="F18" s="153"/>
      <c r="G18" s="153"/>
      <c r="H18" s="152"/>
      <c r="I18" s="144"/>
      <c r="J18" s="144"/>
      <c r="K18" s="151"/>
    </row>
    <row r="19" spans="2:11" ht="18.75" customHeight="1" x14ac:dyDescent="0.2">
      <c r="B19" s="150"/>
      <c r="C19" s="150"/>
      <c r="D19" s="150"/>
      <c r="E19" s="150"/>
      <c r="F19" s="146"/>
      <c r="G19" s="146"/>
      <c r="H19" s="149"/>
      <c r="I19" s="145"/>
      <c r="J19" s="144"/>
      <c r="K19" s="144"/>
    </row>
    <row r="20" spans="2:11" ht="22.5" customHeight="1" x14ac:dyDescent="0.2">
      <c r="B20" s="150"/>
      <c r="C20" s="150"/>
      <c r="D20" s="150"/>
      <c r="E20" s="150"/>
      <c r="F20" s="146"/>
      <c r="G20" s="146"/>
      <c r="H20" s="149"/>
      <c r="I20" s="145"/>
      <c r="J20" s="144"/>
      <c r="K20" s="144"/>
    </row>
    <row r="21" spans="2:11" ht="18" customHeight="1" x14ac:dyDescent="0.2">
      <c r="B21" s="147"/>
      <c r="C21" s="147"/>
      <c r="D21" s="148"/>
      <c r="E21" s="148"/>
      <c r="F21" s="141"/>
      <c r="G21" s="141"/>
      <c r="H21" s="141"/>
      <c r="I21" s="141"/>
      <c r="J21" s="141"/>
      <c r="K21" s="141"/>
    </row>
    <row r="22" spans="2:11" ht="18" customHeight="1" x14ac:dyDescent="0.2">
      <c r="B22" s="147"/>
      <c r="C22" s="147"/>
      <c r="D22" s="146"/>
      <c r="E22" s="146"/>
      <c r="F22" s="146"/>
      <c r="G22" s="146"/>
      <c r="H22" s="146"/>
      <c r="I22" s="145"/>
      <c r="J22" s="145"/>
      <c r="K22" s="141"/>
    </row>
    <row r="23" spans="2:11" ht="17.25" customHeight="1" x14ac:dyDescent="0.2">
      <c r="B23" s="147"/>
      <c r="C23" s="147"/>
      <c r="D23" s="148"/>
      <c r="E23" s="148"/>
      <c r="F23" s="141"/>
      <c r="G23" s="141"/>
      <c r="H23" s="141"/>
      <c r="I23" s="145"/>
      <c r="J23" s="144"/>
      <c r="K23" s="141"/>
    </row>
    <row r="24" spans="2:11" ht="18" customHeight="1" x14ac:dyDescent="0.2">
      <c r="B24" s="147"/>
      <c r="C24" s="147"/>
      <c r="D24" s="146"/>
      <c r="E24" s="146"/>
      <c r="F24" s="146"/>
      <c r="G24" s="146"/>
      <c r="H24" s="146"/>
      <c r="I24" s="145"/>
      <c r="J24" s="144"/>
      <c r="K24" s="141"/>
    </row>
    <row r="25" spans="2:11" ht="18" x14ac:dyDescent="0.2">
      <c r="B25" s="147"/>
      <c r="C25" s="147"/>
      <c r="D25" s="146"/>
      <c r="E25" s="146"/>
      <c r="F25" s="146"/>
      <c r="G25" s="146"/>
      <c r="H25" s="146"/>
      <c r="I25" s="145"/>
      <c r="J25" s="144"/>
      <c r="K25" s="141"/>
    </row>
    <row r="26" spans="2:11" ht="18" x14ac:dyDescent="0.2">
      <c r="B26" s="147"/>
      <c r="C26" s="147"/>
      <c r="D26" s="146"/>
      <c r="E26" s="146"/>
      <c r="F26" s="146"/>
      <c r="G26" s="146"/>
      <c r="H26" s="146"/>
      <c r="I26" s="141"/>
      <c r="J26" s="141"/>
      <c r="K26" s="141"/>
    </row>
    <row r="27" spans="2:11" ht="18.75" customHeight="1" x14ac:dyDescent="0.2">
      <c r="B27" s="147"/>
      <c r="C27" s="147"/>
      <c r="D27" s="146"/>
      <c r="E27" s="146"/>
      <c r="F27" s="146"/>
      <c r="G27" s="146"/>
      <c r="H27" s="146"/>
      <c r="I27" s="145"/>
      <c r="J27" s="144"/>
      <c r="K27" s="143"/>
    </row>
    <row r="28" spans="2:11" ht="18" x14ac:dyDescent="0.25">
      <c r="B28" s="142"/>
      <c r="C28" s="141"/>
      <c r="D28" s="141"/>
      <c r="E28" s="141"/>
      <c r="F28" s="141"/>
      <c r="G28" s="141"/>
      <c r="H28" s="141"/>
      <c r="I28" s="141"/>
      <c r="J28" s="141"/>
      <c r="K28" s="141"/>
    </row>
    <row r="29" spans="2:11" x14ac:dyDescent="0.2">
      <c r="B29" s="141"/>
      <c r="C29" s="141"/>
      <c r="D29" s="141"/>
      <c r="E29" s="141"/>
      <c r="F29" s="141"/>
      <c r="G29" s="141"/>
      <c r="H29" s="141"/>
      <c r="I29" s="141"/>
      <c r="J29" s="141"/>
      <c r="K29" s="141"/>
    </row>
  </sheetData>
  <mergeCells count="12">
    <mergeCell ref="C12:E12"/>
    <mergeCell ref="C6:E6"/>
    <mergeCell ref="C4:E4"/>
    <mergeCell ref="C5:E5"/>
    <mergeCell ref="C3:E3"/>
    <mergeCell ref="C7:E7"/>
    <mergeCell ref="C11:E11"/>
    <mergeCell ref="A1:F1"/>
    <mergeCell ref="A2:F2"/>
    <mergeCell ref="C8:E8"/>
    <mergeCell ref="C9:E9"/>
    <mergeCell ref="C10:E10"/>
  </mergeCells>
  <pageMargins left="0.35" right="0.17" top="0.31" bottom="0.98425196850393704" header="0.51181102362204722" footer="0.51181102362204722"/>
  <pageSetup paperSize="9" scale="5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0"/>
  <sheetViews>
    <sheetView workbookViewId="0">
      <selection activeCell="B10" sqref="B10"/>
    </sheetView>
  </sheetViews>
  <sheetFormatPr defaultRowHeight="12.75" x14ac:dyDescent="0.2"/>
  <cols>
    <col min="1" max="1" width="9.7109375" style="35" customWidth="1"/>
    <col min="2" max="2" width="71.7109375" style="35" customWidth="1"/>
    <col min="3" max="3" width="22.42578125" style="35" customWidth="1"/>
    <col min="4" max="4" width="27.5703125" style="35" hidden="1" customWidth="1"/>
    <col min="5" max="5" width="11.28515625" style="35" customWidth="1"/>
    <col min="6" max="6" width="10.7109375" style="35" customWidth="1"/>
    <col min="7" max="7" width="9.140625" style="35"/>
    <col min="8" max="8" width="11.5703125" style="35" customWidth="1"/>
    <col min="9" max="9" width="11" style="35" customWidth="1"/>
    <col min="10" max="10" width="9.140625" style="35"/>
    <col min="11" max="11" width="11.28515625" style="35" customWidth="1"/>
    <col min="12" max="12" width="11.42578125" style="35" customWidth="1"/>
    <col min="13" max="256" width="9.140625" style="35"/>
    <col min="257" max="257" width="9.7109375" style="35" customWidth="1"/>
    <col min="258" max="258" width="95.140625" style="35" customWidth="1"/>
    <col min="259" max="259" width="22.42578125" style="35" customWidth="1"/>
    <col min="260" max="260" width="0" style="35" hidden="1" customWidth="1"/>
    <col min="261" max="261" width="11.28515625" style="35" customWidth="1"/>
    <col min="262" max="262" width="10.7109375" style="35" customWidth="1"/>
    <col min="263" max="263" width="9.140625" style="35"/>
    <col min="264" max="264" width="11.5703125" style="35" customWidth="1"/>
    <col min="265" max="265" width="11" style="35" customWidth="1"/>
    <col min="266" max="266" width="9.140625" style="35"/>
    <col min="267" max="267" width="11.28515625" style="35" customWidth="1"/>
    <col min="268" max="268" width="11.42578125" style="35" customWidth="1"/>
    <col min="269" max="512" width="9.140625" style="35"/>
    <col min="513" max="513" width="9.7109375" style="35" customWidth="1"/>
    <col min="514" max="514" width="95.140625" style="35" customWidth="1"/>
    <col min="515" max="515" width="22.42578125" style="35" customWidth="1"/>
    <col min="516" max="516" width="0" style="35" hidden="1" customWidth="1"/>
    <col min="517" max="517" width="11.28515625" style="35" customWidth="1"/>
    <col min="518" max="518" width="10.7109375" style="35" customWidth="1"/>
    <col min="519" max="519" width="9.140625" style="35"/>
    <col min="520" max="520" width="11.5703125" style="35" customWidth="1"/>
    <col min="521" max="521" width="11" style="35" customWidth="1"/>
    <col min="522" max="522" width="9.140625" style="35"/>
    <col min="523" max="523" width="11.28515625" style="35" customWidth="1"/>
    <col min="524" max="524" width="11.42578125" style="35" customWidth="1"/>
    <col min="525" max="768" width="9.140625" style="35"/>
    <col min="769" max="769" width="9.7109375" style="35" customWidth="1"/>
    <col min="770" max="770" width="95.140625" style="35" customWidth="1"/>
    <col min="771" max="771" width="22.42578125" style="35" customWidth="1"/>
    <col min="772" max="772" width="0" style="35" hidden="1" customWidth="1"/>
    <col min="773" max="773" width="11.28515625" style="35" customWidth="1"/>
    <col min="774" max="774" width="10.7109375" style="35" customWidth="1"/>
    <col min="775" max="775" width="9.140625" style="35"/>
    <col min="776" max="776" width="11.5703125" style="35" customWidth="1"/>
    <col min="777" max="777" width="11" style="35" customWidth="1"/>
    <col min="778" max="778" width="9.140625" style="35"/>
    <col min="779" max="779" width="11.28515625" style="35" customWidth="1"/>
    <col min="780" max="780" width="11.42578125" style="35" customWidth="1"/>
    <col min="781" max="1024" width="9.140625" style="35"/>
    <col min="1025" max="1025" width="9.7109375" style="35" customWidth="1"/>
    <col min="1026" max="1026" width="95.140625" style="35" customWidth="1"/>
    <col min="1027" max="1027" width="22.42578125" style="35" customWidth="1"/>
    <col min="1028" max="1028" width="0" style="35" hidden="1" customWidth="1"/>
    <col min="1029" max="1029" width="11.28515625" style="35" customWidth="1"/>
    <col min="1030" max="1030" width="10.7109375" style="35" customWidth="1"/>
    <col min="1031" max="1031" width="9.140625" style="35"/>
    <col min="1032" max="1032" width="11.5703125" style="35" customWidth="1"/>
    <col min="1033" max="1033" width="11" style="35" customWidth="1"/>
    <col min="1034" max="1034" width="9.140625" style="35"/>
    <col min="1035" max="1035" width="11.28515625" style="35" customWidth="1"/>
    <col min="1036" max="1036" width="11.42578125" style="35" customWidth="1"/>
    <col min="1037" max="1280" width="9.140625" style="35"/>
    <col min="1281" max="1281" width="9.7109375" style="35" customWidth="1"/>
    <col min="1282" max="1282" width="95.140625" style="35" customWidth="1"/>
    <col min="1283" max="1283" width="22.42578125" style="35" customWidth="1"/>
    <col min="1284" max="1284" width="0" style="35" hidden="1" customWidth="1"/>
    <col min="1285" max="1285" width="11.28515625" style="35" customWidth="1"/>
    <col min="1286" max="1286" width="10.7109375" style="35" customWidth="1"/>
    <col min="1287" max="1287" width="9.140625" style="35"/>
    <col min="1288" max="1288" width="11.5703125" style="35" customWidth="1"/>
    <col min="1289" max="1289" width="11" style="35" customWidth="1"/>
    <col min="1290" max="1290" width="9.140625" style="35"/>
    <col min="1291" max="1291" width="11.28515625" style="35" customWidth="1"/>
    <col min="1292" max="1292" width="11.42578125" style="35" customWidth="1"/>
    <col min="1293" max="1536" width="9.140625" style="35"/>
    <col min="1537" max="1537" width="9.7109375" style="35" customWidth="1"/>
    <col min="1538" max="1538" width="95.140625" style="35" customWidth="1"/>
    <col min="1539" max="1539" width="22.42578125" style="35" customWidth="1"/>
    <col min="1540" max="1540" width="0" style="35" hidden="1" customWidth="1"/>
    <col min="1541" max="1541" width="11.28515625" style="35" customWidth="1"/>
    <col min="1542" max="1542" width="10.7109375" style="35" customWidth="1"/>
    <col min="1543" max="1543" width="9.140625" style="35"/>
    <col min="1544" max="1544" width="11.5703125" style="35" customWidth="1"/>
    <col min="1545" max="1545" width="11" style="35" customWidth="1"/>
    <col min="1546" max="1546" width="9.140625" style="35"/>
    <col min="1547" max="1547" width="11.28515625" style="35" customWidth="1"/>
    <col min="1548" max="1548" width="11.42578125" style="35" customWidth="1"/>
    <col min="1549" max="1792" width="9.140625" style="35"/>
    <col min="1793" max="1793" width="9.7109375" style="35" customWidth="1"/>
    <col min="1794" max="1794" width="95.140625" style="35" customWidth="1"/>
    <col min="1795" max="1795" width="22.42578125" style="35" customWidth="1"/>
    <col min="1796" max="1796" width="0" style="35" hidden="1" customWidth="1"/>
    <col min="1797" max="1797" width="11.28515625" style="35" customWidth="1"/>
    <col min="1798" max="1798" width="10.7109375" style="35" customWidth="1"/>
    <col min="1799" max="1799" width="9.140625" style="35"/>
    <col min="1800" max="1800" width="11.5703125" style="35" customWidth="1"/>
    <col min="1801" max="1801" width="11" style="35" customWidth="1"/>
    <col min="1802" max="1802" width="9.140625" style="35"/>
    <col min="1803" max="1803" width="11.28515625" style="35" customWidth="1"/>
    <col min="1804" max="1804" width="11.42578125" style="35" customWidth="1"/>
    <col min="1805" max="2048" width="9.140625" style="35"/>
    <col min="2049" max="2049" width="9.7109375" style="35" customWidth="1"/>
    <col min="2050" max="2050" width="95.140625" style="35" customWidth="1"/>
    <col min="2051" max="2051" width="22.42578125" style="35" customWidth="1"/>
    <col min="2052" max="2052" width="0" style="35" hidden="1" customWidth="1"/>
    <col min="2053" max="2053" width="11.28515625" style="35" customWidth="1"/>
    <col min="2054" max="2054" width="10.7109375" style="35" customWidth="1"/>
    <col min="2055" max="2055" width="9.140625" style="35"/>
    <col min="2056" max="2056" width="11.5703125" style="35" customWidth="1"/>
    <col min="2057" max="2057" width="11" style="35" customWidth="1"/>
    <col min="2058" max="2058" width="9.140625" style="35"/>
    <col min="2059" max="2059" width="11.28515625" style="35" customWidth="1"/>
    <col min="2060" max="2060" width="11.42578125" style="35" customWidth="1"/>
    <col min="2061" max="2304" width="9.140625" style="35"/>
    <col min="2305" max="2305" width="9.7109375" style="35" customWidth="1"/>
    <col min="2306" max="2306" width="95.140625" style="35" customWidth="1"/>
    <col min="2307" max="2307" width="22.42578125" style="35" customWidth="1"/>
    <col min="2308" max="2308" width="0" style="35" hidden="1" customWidth="1"/>
    <col min="2309" max="2309" width="11.28515625" style="35" customWidth="1"/>
    <col min="2310" max="2310" width="10.7109375" style="35" customWidth="1"/>
    <col min="2311" max="2311" width="9.140625" style="35"/>
    <col min="2312" max="2312" width="11.5703125" style="35" customWidth="1"/>
    <col min="2313" max="2313" width="11" style="35" customWidth="1"/>
    <col min="2314" max="2314" width="9.140625" style="35"/>
    <col min="2315" max="2315" width="11.28515625" style="35" customWidth="1"/>
    <col min="2316" max="2316" width="11.42578125" style="35" customWidth="1"/>
    <col min="2317" max="2560" width="9.140625" style="35"/>
    <col min="2561" max="2561" width="9.7109375" style="35" customWidth="1"/>
    <col min="2562" max="2562" width="95.140625" style="35" customWidth="1"/>
    <col min="2563" max="2563" width="22.42578125" style="35" customWidth="1"/>
    <col min="2564" max="2564" width="0" style="35" hidden="1" customWidth="1"/>
    <col min="2565" max="2565" width="11.28515625" style="35" customWidth="1"/>
    <col min="2566" max="2566" width="10.7109375" style="35" customWidth="1"/>
    <col min="2567" max="2567" width="9.140625" style="35"/>
    <col min="2568" max="2568" width="11.5703125" style="35" customWidth="1"/>
    <col min="2569" max="2569" width="11" style="35" customWidth="1"/>
    <col min="2570" max="2570" width="9.140625" style="35"/>
    <col min="2571" max="2571" width="11.28515625" style="35" customWidth="1"/>
    <col min="2572" max="2572" width="11.42578125" style="35" customWidth="1"/>
    <col min="2573" max="2816" width="9.140625" style="35"/>
    <col min="2817" max="2817" width="9.7109375" style="35" customWidth="1"/>
    <col min="2818" max="2818" width="95.140625" style="35" customWidth="1"/>
    <col min="2819" max="2819" width="22.42578125" style="35" customWidth="1"/>
    <col min="2820" max="2820" width="0" style="35" hidden="1" customWidth="1"/>
    <col min="2821" max="2821" width="11.28515625" style="35" customWidth="1"/>
    <col min="2822" max="2822" width="10.7109375" style="35" customWidth="1"/>
    <col min="2823" max="2823" width="9.140625" style="35"/>
    <col min="2824" max="2824" width="11.5703125" style="35" customWidth="1"/>
    <col min="2825" max="2825" width="11" style="35" customWidth="1"/>
    <col min="2826" max="2826" width="9.140625" style="35"/>
    <col min="2827" max="2827" width="11.28515625" style="35" customWidth="1"/>
    <col min="2828" max="2828" width="11.42578125" style="35" customWidth="1"/>
    <col min="2829" max="3072" width="9.140625" style="35"/>
    <col min="3073" max="3073" width="9.7109375" style="35" customWidth="1"/>
    <col min="3074" max="3074" width="95.140625" style="35" customWidth="1"/>
    <col min="3075" max="3075" width="22.42578125" style="35" customWidth="1"/>
    <col min="3076" max="3076" width="0" style="35" hidden="1" customWidth="1"/>
    <col min="3077" max="3077" width="11.28515625" style="35" customWidth="1"/>
    <col min="3078" max="3078" width="10.7109375" style="35" customWidth="1"/>
    <col min="3079" max="3079" width="9.140625" style="35"/>
    <col min="3080" max="3080" width="11.5703125" style="35" customWidth="1"/>
    <col min="3081" max="3081" width="11" style="35" customWidth="1"/>
    <col min="3082" max="3082" width="9.140625" style="35"/>
    <col min="3083" max="3083" width="11.28515625" style="35" customWidth="1"/>
    <col min="3084" max="3084" width="11.42578125" style="35" customWidth="1"/>
    <col min="3085" max="3328" width="9.140625" style="35"/>
    <col min="3329" max="3329" width="9.7109375" style="35" customWidth="1"/>
    <col min="3330" max="3330" width="95.140625" style="35" customWidth="1"/>
    <col min="3331" max="3331" width="22.42578125" style="35" customWidth="1"/>
    <col min="3332" max="3332" width="0" style="35" hidden="1" customWidth="1"/>
    <col min="3333" max="3333" width="11.28515625" style="35" customWidth="1"/>
    <col min="3334" max="3334" width="10.7109375" style="35" customWidth="1"/>
    <col min="3335" max="3335" width="9.140625" style="35"/>
    <col min="3336" max="3336" width="11.5703125" style="35" customWidth="1"/>
    <col min="3337" max="3337" width="11" style="35" customWidth="1"/>
    <col min="3338" max="3338" width="9.140625" style="35"/>
    <col min="3339" max="3339" width="11.28515625" style="35" customWidth="1"/>
    <col min="3340" max="3340" width="11.42578125" style="35" customWidth="1"/>
    <col min="3341" max="3584" width="9.140625" style="35"/>
    <col min="3585" max="3585" width="9.7109375" style="35" customWidth="1"/>
    <col min="3586" max="3586" width="95.140625" style="35" customWidth="1"/>
    <col min="3587" max="3587" width="22.42578125" style="35" customWidth="1"/>
    <col min="3588" max="3588" width="0" style="35" hidden="1" customWidth="1"/>
    <col min="3589" max="3589" width="11.28515625" style="35" customWidth="1"/>
    <col min="3590" max="3590" width="10.7109375" style="35" customWidth="1"/>
    <col min="3591" max="3591" width="9.140625" style="35"/>
    <col min="3592" max="3592" width="11.5703125" style="35" customWidth="1"/>
    <col min="3593" max="3593" width="11" style="35" customWidth="1"/>
    <col min="3594" max="3594" width="9.140625" style="35"/>
    <col min="3595" max="3595" width="11.28515625" style="35" customWidth="1"/>
    <col min="3596" max="3596" width="11.42578125" style="35" customWidth="1"/>
    <col min="3597" max="3840" width="9.140625" style="35"/>
    <col min="3841" max="3841" width="9.7109375" style="35" customWidth="1"/>
    <col min="3842" max="3842" width="95.140625" style="35" customWidth="1"/>
    <col min="3843" max="3843" width="22.42578125" style="35" customWidth="1"/>
    <col min="3844" max="3844" width="0" style="35" hidden="1" customWidth="1"/>
    <col min="3845" max="3845" width="11.28515625" style="35" customWidth="1"/>
    <col min="3846" max="3846" width="10.7109375" style="35" customWidth="1"/>
    <col min="3847" max="3847" width="9.140625" style="35"/>
    <col min="3848" max="3848" width="11.5703125" style="35" customWidth="1"/>
    <col min="3849" max="3849" width="11" style="35" customWidth="1"/>
    <col min="3850" max="3850" width="9.140625" style="35"/>
    <col min="3851" max="3851" width="11.28515625" style="35" customWidth="1"/>
    <col min="3852" max="3852" width="11.42578125" style="35" customWidth="1"/>
    <col min="3853" max="4096" width="9.140625" style="35"/>
    <col min="4097" max="4097" width="9.7109375" style="35" customWidth="1"/>
    <col min="4098" max="4098" width="95.140625" style="35" customWidth="1"/>
    <col min="4099" max="4099" width="22.42578125" style="35" customWidth="1"/>
    <col min="4100" max="4100" width="0" style="35" hidden="1" customWidth="1"/>
    <col min="4101" max="4101" width="11.28515625" style="35" customWidth="1"/>
    <col min="4102" max="4102" width="10.7109375" style="35" customWidth="1"/>
    <col min="4103" max="4103" width="9.140625" style="35"/>
    <col min="4104" max="4104" width="11.5703125" style="35" customWidth="1"/>
    <col min="4105" max="4105" width="11" style="35" customWidth="1"/>
    <col min="4106" max="4106" width="9.140625" style="35"/>
    <col min="4107" max="4107" width="11.28515625" style="35" customWidth="1"/>
    <col min="4108" max="4108" width="11.42578125" style="35" customWidth="1"/>
    <col min="4109" max="4352" width="9.140625" style="35"/>
    <col min="4353" max="4353" width="9.7109375" style="35" customWidth="1"/>
    <col min="4354" max="4354" width="95.140625" style="35" customWidth="1"/>
    <col min="4355" max="4355" width="22.42578125" style="35" customWidth="1"/>
    <col min="4356" max="4356" width="0" style="35" hidden="1" customWidth="1"/>
    <col min="4357" max="4357" width="11.28515625" style="35" customWidth="1"/>
    <col min="4358" max="4358" width="10.7109375" style="35" customWidth="1"/>
    <col min="4359" max="4359" width="9.140625" style="35"/>
    <col min="4360" max="4360" width="11.5703125" style="35" customWidth="1"/>
    <col min="4361" max="4361" width="11" style="35" customWidth="1"/>
    <col min="4362" max="4362" width="9.140625" style="35"/>
    <col min="4363" max="4363" width="11.28515625" style="35" customWidth="1"/>
    <col min="4364" max="4364" width="11.42578125" style="35" customWidth="1"/>
    <col min="4365" max="4608" width="9.140625" style="35"/>
    <col min="4609" max="4609" width="9.7109375" style="35" customWidth="1"/>
    <col min="4610" max="4610" width="95.140625" style="35" customWidth="1"/>
    <col min="4611" max="4611" width="22.42578125" style="35" customWidth="1"/>
    <col min="4612" max="4612" width="0" style="35" hidden="1" customWidth="1"/>
    <col min="4613" max="4613" width="11.28515625" style="35" customWidth="1"/>
    <col min="4614" max="4614" width="10.7109375" style="35" customWidth="1"/>
    <col min="4615" max="4615" width="9.140625" style="35"/>
    <col min="4616" max="4616" width="11.5703125" style="35" customWidth="1"/>
    <col min="4617" max="4617" width="11" style="35" customWidth="1"/>
    <col min="4618" max="4618" width="9.140625" style="35"/>
    <col min="4619" max="4619" width="11.28515625" style="35" customWidth="1"/>
    <col min="4620" max="4620" width="11.42578125" style="35" customWidth="1"/>
    <col min="4621" max="4864" width="9.140625" style="35"/>
    <col min="4865" max="4865" width="9.7109375" style="35" customWidth="1"/>
    <col min="4866" max="4866" width="95.140625" style="35" customWidth="1"/>
    <col min="4867" max="4867" width="22.42578125" style="35" customWidth="1"/>
    <col min="4868" max="4868" width="0" style="35" hidden="1" customWidth="1"/>
    <col min="4869" max="4869" width="11.28515625" style="35" customWidth="1"/>
    <col min="4870" max="4870" width="10.7109375" style="35" customWidth="1"/>
    <col min="4871" max="4871" width="9.140625" style="35"/>
    <col min="4872" max="4872" width="11.5703125" style="35" customWidth="1"/>
    <col min="4873" max="4873" width="11" style="35" customWidth="1"/>
    <col min="4874" max="4874" width="9.140625" style="35"/>
    <col min="4875" max="4875" width="11.28515625" style="35" customWidth="1"/>
    <col min="4876" max="4876" width="11.42578125" style="35" customWidth="1"/>
    <col min="4877" max="5120" width="9.140625" style="35"/>
    <col min="5121" max="5121" width="9.7109375" style="35" customWidth="1"/>
    <col min="5122" max="5122" width="95.140625" style="35" customWidth="1"/>
    <col min="5123" max="5123" width="22.42578125" style="35" customWidth="1"/>
    <col min="5124" max="5124" width="0" style="35" hidden="1" customWidth="1"/>
    <col min="5125" max="5125" width="11.28515625" style="35" customWidth="1"/>
    <col min="5126" max="5126" width="10.7109375" style="35" customWidth="1"/>
    <col min="5127" max="5127" width="9.140625" style="35"/>
    <col min="5128" max="5128" width="11.5703125" style="35" customWidth="1"/>
    <col min="5129" max="5129" width="11" style="35" customWidth="1"/>
    <col min="5130" max="5130" width="9.140625" style="35"/>
    <col min="5131" max="5131" width="11.28515625" style="35" customWidth="1"/>
    <col min="5132" max="5132" width="11.42578125" style="35" customWidth="1"/>
    <col min="5133" max="5376" width="9.140625" style="35"/>
    <col min="5377" max="5377" width="9.7109375" style="35" customWidth="1"/>
    <col min="5378" max="5378" width="95.140625" style="35" customWidth="1"/>
    <col min="5379" max="5379" width="22.42578125" style="35" customWidth="1"/>
    <col min="5380" max="5380" width="0" style="35" hidden="1" customWidth="1"/>
    <col min="5381" max="5381" width="11.28515625" style="35" customWidth="1"/>
    <col min="5382" max="5382" width="10.7109375" style="35" customWidth="1"/>
    <col min="5383" max="5383" width="9.140625" style="35"/>
    <col min="5384" max="5384" width="11.5703125" style="35" customWidth="1"/>
    <col min="5385" max="5385" width="11" style="35" customWidth="1"/>
    <col min="5386" max="5386" width="9.140625" style="35"/>
    <col min="5387" max="5387" width="11.28515625" style="35" customWidth="1"/>
    <col min="5388" max="5388" width="11.42578125" style="35" customWidth="1"/>
    <col min="5389" max="5632" width="9.140625" style="35"/>
    <col min="5633" max="5633" width="9.7109375" style="35" customWidth="1"/>
    <col min="5634" max="5634" width="95.140625" style="35" customWidth="1"/>
    <col min="5635" max="5635" width="22.42578125" style="35" customWidth="1"/>
    <col min="5636" max="5636" width="0" style="35" hidden="1" customWidth="1"/>
    <col min="5637" max="5637" width="11.28515625" style="35" customWidth="1"/>
    <col min="5638" max="5638" width="10.7109375" style="35" customWidth="1"/>
    <col min="5639" max="5639" width="9.140625" style="35"/>
    <col min="5640" max="5640" width="11.5703125" style="35" customWidth="1"/>
    <col min="5641" max="5641" width="11" style="35" customWidth="1"/>
    <col min="5642" max="5642" width="9.140625" style="35"/>
    <col min="5643" max="5643" width="11.28515625" style="35" customWidth="1"/>
    <col min="5644" max="5644" width="11.42578125" style="35" customWidth="1"/>
    <col min="5645" max="5888" width="9.140625" style="35"/>
    <col min="5889" max="5889" width="9.7109375" style="35" customWidth="1"/>
    <col min="5890" max="5890" width="95.140625" style="35" customWidth="1"/>
    <col min="5891" max="5891" width="22.42578125" style="35" customWidth="1"/>
    <col min="5892" max="5892" width="0" style="35" hidden="1" customWidth="1"/>
    <col min="5893" max="5893" width="11.28515625" style="35" customWidth="1"/>
    <col min="5894" max="5894" width="10.7109375" style="35" customWidth="1"/>
    <col min="5895" max="5895" width="9.140625" style="35"/>
    <col min="5896" max="5896" width="11.5703125" style="35" customWidth="1"/>
    <col min="5897" max="5897" width="11" style="35" customWidth="1"/>
    <col min="5898" max="5898" width="9.140625" style="35"/>
    <col min="5899" max="5899" width="11.28515625" style="35" customWidth="1"/>
    <col min="5900" max="5900" width="11.42578125" style="35" customWidth="1"/>
    <col min="5901" max="6144" width="9.140625" style="35"/>
    <col min="6145" max="6145" width="9.7109375" style="35" customWidth="1"/>
    <col min="6146" max="6146" width="95.140625" style="35" customWidth="1"/>
    <col min="6147" max="6147" width="22.42578125" style="35" customWidth="1"/>
    <col min="6148" max="6148" width="0" style="35" hidden="1" customWidth="1"/>
    <col min="6149" max="6149" width="11.28515625" style="35" customWidth="1"/>
    <col min="6150" max="6150" width="10.7109375" style="35" customWidth="1"/>
    <col min="6151" max="6151" width="9.140625" style="35"/>
    <col min="6152" max="6152" width="11.5703125" style="35" customWidth="1"/>
    <col min="6153" max="6153" width="11" style="35" customWidth="1"/>
    <col min="6154" max="6154" width="9.140625" style="35"/>
    <col min="6155" max="6155" width="11.28515625" style="35" customWidth="1"/>
    <col min="6156" max="6156" width="11.42578125" style="35" customWidth="1"/>
    <col min="6157" max="6400" width="9.140625" style="35"/>
    <col min="6401" max="6401" width="9.7109375" style="35" customWidth="1"/>
    <col min="6402" max="6402" width="95.140625" style="35" customWidth="1"/>
    <col min="6403" max="6403" width="22.42578125" style="35" customWidth="1"/>
    <col min="6404" max="6404" width="0" style="35" hidden="1" customWidth="1"/>
    <col min="6405" max="6405" width="11.28515625" style="35" customWidth="1"/>
    <col min="6406" max="6406" width="10.7109375" style="35" customWidth="1"/>
    <col min="6407" max="6407" width="9.140625" style="35"/>
    <col min="6408" max="6408" width="11.5703125" style="35" customWidth="1"/>
    <col min="6409" max="6409" width="11" style="35" customWidth="1"/>
    <col min="6410" max="6410" width="9.140625" style="35"/>
    <col min="6411" max="6411" width="11.28515625" style="35" customWidth="1"/>
    <col min="6412" max="6412" width="11.42578125" style="35" customWidth="1"/>
    <col min="6413" max="6656" width="9.140625" style="35"/>
    <col min="6657" max="6657" width="9.7109375" style="35" customWidth="1"/>
    <col min="6658" max="6658" width="95.140625" style="35" customWidth="1"/>
    <col min="6659" max="6659" width="22.42578125" style="35" customWidth="1"/>
    <col min="6660" max="6660" width="0" style="35" hidden="1" customWidth="1"/>
    <col min="6661" max="6661" width="11.28515625" style="35" customWidth="1"/>
    <col min="6662" max="6662" width="10.7109375" style="35" customWidth="1"/>
    <col min="6663" max="6663" width="9.140625" style="35"/>
    <col min="6664" max="6664" width="11.5703125" style="35" customWidth="1"/>
    <col min="6665" max="6665" width="11" style="35" customWidth="1"/>
    <col min="6666" max="6666" width="9.140625" style="35"/>
    <col min="6667" max="6667" width="11.28515625" style="35" customWidth="1"/>
    <col min="6668" max="6668" width="11.42578125" style="35" customWidth="1"/>
    <col min="6669" max="6912" width="9.140625" style="35"/>
    <col min="6913" max="6913" width="9.7109375" style="35" customWidth="1"/>
    <col min="6914" max="6914" width="95.140625" style="35" customWidth="1"/>
    <col min="6915" max="6915" width="22.42578125" style="35" customWidth="1"/>
    <col min="6916" max="6916" width="0" style="35" hidden="1" customWidth="1"/>
    <col min="6917" max="6917" width="11.28515625" style="35" customWidth="1"/>
    <col min="6918" max="6918" width="10.7109375" style="35" customWidth="1"/>
    <col min="6919" max="6919" width="9.140625" style="35"/>
    <col min="6920" max="6920" width="11.5703125" style="35" customWidth="1"/>
    <col min="6921" max="6921" width="11" style="35" customWidth="1"/>
    <col min="6922" max="6922" width="9.140625" style="35"/>
    <col min="6923" max="6923" width="11.28515625" style="35" customWidth="1"/>
    <col min="6924" max="6924" width="11.42578125" style="35" customWidth="1"/>
    <col min="6925" max="7168" width="9.140625" style="35"/>
    <col min="7169" max="7169" width="9.7109375" style="35" customWidth="1"/>
    <col min="7170" max="7170" width="95.140625" style="35" customWidth="1"/>
    <col min="7171" max="7171" width="22.42578125" style="35" customWidth="1"/>
    <col min="7172" max="7172" width="0" style="35" hidden="1" customWidth="1"/>
    <col min="7173" max="7173" width="11.28515625" style="35" customWidth="1"/>
    <col min="7174" max="7174" width="10.7109375" style="35" customWidth="1"/>
    <col min="7175" max="7175" width="9.140625" style="35"/>
    <col min="7176" max="7176" width="11.5703125" style="35" customWidth="1"/>
    <col min="7177" max="7177" width="11" style="35" customWidth="1"/>
    <col min="7178" max="7178" width="9.140625" style="35"/>
    <col min="7179" max="7179" width="11.28515625" style="35" customWidth="1"/>
    <col min="7180" max="7180" width="11.42578125" style="35" customWidth="1"/>
    <col min="7181" max="7424" width="9.140625" style="35"/>
    <col min="7425" max="7425" width="9.7109375" style="35" customWidth="1"/>
    <col min="7426" max="7426" width="95.140625" style="35" customWidth="1"/>
    <col min="7427" max="7427" width="22.42578125" style="35" customWidth="1"/>
    <col min="7428" max="7428" width="0" style="35" hidden="1" customWidth="1"/>
    <col min="7429" max="7429" width="11.28515625" style="35" customWidth="1"/>
    <col min="7430" max="7430" width="10.7109375" style="35" customWidth="1"/>
    <col min="7431" max="7431" width="9.140625" style="35"/>
    <col min="7432" max="7432" width="11.5703125" style="35" customWidth="1"/>
    <col min="7433" max="7433" width="11" style="35" customWidth="1"/>
    <col min="7434" max="7434" width="9.140625" style="35"/>
    <col min="7435" max="7435" width="11.28515625" style="35" customWidth="1"/>
    <col min="7436" max="7436" width="11.42578125" style="35" customWidth="1"/>
    <col min="7437" max="7680" width="9.140625" style="35"/>
    <col min="7681" max="7681" width="9.7109375" style="35" customWidth="1"/>
    <col min="7682" max="7682" width="95.140625" style="35" customWidth="1"/>
    <col min="7683" max="7683" width="22.42578125" style="35" customWidth="1"/>
    <col min="7684" max="7684" width="0" style="35" hidden="1" customWidth="1"/>
    <col min="7685" max="7685" width="11.28515625" style="35" customWidth="1"/>
    <col min="7686" max="7686" width="10.7109375" style="35" customWidth="1"/>
    <col min="7687" max="7687" width="9.140625" style="35"/>
    <col min="7688" max="7688" width="11.5703125" style="35" customWidth="1"/>
    <col min="7689" max="7689" width="11" style="35" customWidth="1"/>
    <col min="7690" max="7690" width="9.140625" style="35"/>
    <col min="7691" max="7691" width="11.28515625" style="35" customWidth="1"/>
    <col min="7692" max="7692" width="11.42578125" style="35" customWidth="1"/>
    <col min="7693" max="7936" width="9.140625" style="35"/>
    <col min="7937" max="7937" width="9.7109375" style="35" customWidth="1"/>
    <col min="7938" max="7938" width="95.140625" style="35" customWidth="1"/>
    <col min="7939" max="7939" width="22.42578125" style="35" customWidth="1"/>
    <col min="7940" max="7940" width="0" style="35" hidden="1" customWidth="1"/>
    <col min="7941" max="7941" width="11.28515625" style="35" customWidth="1"/>
    <col min="7942" max="7942" width="10.7109375" style="35" customWidth="1"/>
    <col min="7943" max="7943" width="9.140625" style="35"/>
    <col min="7944" max="7944" width="11.5703125" style="35" customWidth="1"/>
    <col min="7945" max="7945" width="11" style="35" customWidth="1"/>
    <col min="7946" max="7946" width="9.140625" style="35"/>
    <col min="7947" max="7947" width="11.28515625" style="35" customWidth="1"/>
    <col min="7948" max="7948" width="11.42578125" style="35" customWidth="1"/>
    <col min="7949" max="8192" width="9.140625" style="35"/>
    <col min="8193" max="8193" width="9.7109375" style="35" customWidth="1"/>
    <col min="8194" max="8194" width="95.140625" style="35" customWidth="1"/>
    <col min="8195" max="8195" width="22.42578125" style="35" customWidth="1"/>
    <col min="8196" max="8196" width="0" style="35" hidden="1" customWidth="1"/>
    <col min="8197" max="8197" width="11.28515625" style="35" customWidth="1"/>
    <col min="8198" max="8198" width="10.7109375" style="35" customWidth="1"/>
    <col min="8199" max="8199" width="9.140625" style="35"/>
    <col min="8200" max="8200" width="11.5703125" style="35" customWidth="1"/>
    <col min="8201" max="8201" width="11" style="35" customWidth="1"/>
    <col min="8202" max="8202" width="9.140625" style="35"/>
    <col min="8203" max="8203" width="11.28515625" style="35" customWidth="1"/>
    <col min="8204" max="8204" width="11.42578125" style="35" customWidth="1"/>
    <col min="8205" max="8448" width="9.140625" style="35"/>
    <col min="8449" max="8449" width="9.7109375" style="35" customWidth="1"/>
    <col min="8450" max="8450" width="95.140625" style="35" customWidth="1"/>
    <col min="8451" max="8451" width="22.42578125" style="35" customWidth="1"/>
    <col min="8452" max="8452" width="0" style="35" hidden="1" customWidth="1"/>
    <col min="8453" max="8453" width="11.28515625" style="35" customWidth="1"/>
    <col min="8454" max="8454" width="10.7109375" style="35" customWidth="1"/>
    <col min="8455" max="8455" width="9.140625" style="35"/>
    <col min="8456" max="8456" width="11.5703125" style="35" customWidth="1"/>
    <col min="8457" max="8457" width="11" style="35" customWidth="1"/>
    <col min="8458" max="8458" width="9.140625" style="35"/>
    <col min="8459" max="8459" width="11.28515625" style="35" customWidth="1"/>
    <col min="8460" max="8460" width="11.42578125" style="35" customWidth="1"/>
    <col min="8461" max="8704" width="9.140625" style="35"/>
    <col min="8705" max="8705" width="9.7109375" style="35" customWidth="1"/>
    <col min="8706" max="8706" width="95.140625" style="35" customWidth="1"/>
    <col min="8707" max="8707" width="22.42578125" style="35" customWidth="1"/>
    <col min="8708" max="8708" width="0" style="35" hidden="1" customWidth="1"/>
    <col min="8709" max="8709" width="11.28515625" style="35" customWidth="1"/>
    <col min="8710" max="8710" width="10.7109375" style="35" customWidth="1"/>
    <col min="8711" max="8711" width="9.140625" style="35"/>
    <col min="8712" max="8712" width="11.5703125" style="35" customWidth="1"/>
    <col min="8713" max="8713" width="11" style="35" customWidth="1"/>
    <col min="8714" max="8714" width="9.140625" style="35"/>
    <col min="8715" max="8715" width="11.28515625" style="35" customWidth="1"/>
    <col min="8716" max="8716" width="11.42578125" style="35" customWidth="1"/>
    <col min="8717" max="8960" width="9.140625" style="35"/>
    <col min="8961" max="8961" width="9.7109375" style="35" customWidth="1"/>
    <col min="8962" max="8962" width="95.140625" style="35" customWidth="1"/>
    <col min="8963" max="8963" width="22.42578125" style="35" customWidth="1"/>
    <col min="8964" max="8964" width="0" style="35" hidden="1" customWidth="1"/>
    <col min="8965" max="8965" width="11.28515625" style="35" customWidth="1"/>
    <col min="8966" max="8966" width="10.7109375" style="35" customWidth="1"/>
    <col min="8967" max="8967" width="9.140625" style="35"/>
    <col min="8968" max="8968" width="11.5703125" style="35" customWidth="1"/>
    <col min="8969" max="8969" width="11" style="35" customWidth="1"/>
    <col min="8970" max="8970" width="9.140625" style="35"/>
    <col min="8971" max="8971" width="11.28515625" style="35" customWidth="1"/>
    <col min="8972" max="8972" width="11.42578125" style="35" customWidth="1"/>
    <col min="8973" max="9216" width="9.140625" style="35"/>
    <col min="9217" max="9217" width="9.7109375" style="35" customWidth="1"/>
    <col min="9218" max="9218" width="95.140625" style="35" customWidth="1"/>
    <col min="9219" max="9219" width="22.42578125" style="35" customWidth="1"/>
    <col min="9220" max="9220" width="0" style="35" hidden="1" customWidth="1"/>
    <col min="9221" max="9221" width="11.28515625" style="35" customWidth="1"/>
    <col min="9222" max="9222" width="10.7109375" style="35" customWidth="1"/>
    <col min="9223" max="9223" width="9.140625" style="35"/>
    <col min="9224" max="9224" width="11.5703125" style="35" customWidth="1"/>
    <col min="9225" max="9225" width="11" style="35" customWidth="1"/>
    <col min="9226" max="9226" width="9.140625" style="35"/>
    <col min="9227" max="9227" width="11.28515625" style="35" customWidth="1"/>
    <col min="9228" max="9228" width="11.42578125" style="35" customWidth="1"/>
    <col min="9229" max="9472" width="9.140625" style="35"/>
    <col min="9473" max="9473" width="9.7109375" style="35" customWidth="1"/>
    <col min="9474" max="9474" width="95.140625" style="35" customWidth="1"/>
    <col min="9475" max="9475" width="22.42578125" style="35" customWidth="1"/>
    <col min="9476" max="9476" width="0" style="35" hidden="1" customWidth="1"/>
    <col min="9477" max="9477" width="11.28515625" style="35" customWidth="1"/>
    <col min="9478" max="9478" width="10.7109375" style="35" customWidth="1"/>
    <col min="9479" max="9479" width="9.140625" style="35"/>
    <col min="9480" max="9480" width="11.5703125" style="35" customWidth="1"/>
    <col min="9481" max="9481" width="11" style="35" customWidth="1"/>
    <col min="9482" max="9482" width="9.140625" style="35"/>
    <col min="9483" max="9483" width="11.28515625" style="35" customWidth="1"/>
    <col min="9484" max="9484" width="11.42578125" style="35" customWidth="1"/>
    <col min="9485" max="9728" width="9.140625" style="35"/>
    <col min="9729" max="9729" width="9.7109375" style="35" customWidth="1"/>
    <col min="9730" max="9730" width="95.140625" style="35" customWidth="1"/>
    <col min="9731" max="9731" width="22.42578125" style="35" customWidth="1"/>
    <col min="9732" max="9732" width="0" style="35" hidden="1" customWidth="1"/>
    <col min="9733" max="9733" width="11.28515625" style="35" customWidth="1"/>
    <col min="9734" max="9734" width="10.7109375" style="35" customWidth="1"/>
    <col min="9735" max="9735" width="9.140625" style="35"/>
    <col min="9736" max="9736" width="11.5703125" style="35" customWidth="1"/>
    <col min="9737" max="9737" width="11" style="35" customWidth="1"/>
    <col min="9738" max="9738" width="9.140625" style="35"/>
    <col min="9739" max="9739" width="11.28515625" style="35" customWidth="1"/>
    <col min="9740" max="9740" width="11.42578125" style="35" customWidth="1"/>
    <col min="9741" max="9984" width="9.140625" style="35"/>
    <col min="9985" max="9985" width="9.7109375" style="35" customWidth="1"/>
    <col min="9986" max="9986" width="95.140625" style="35" customWidth="1"/>
    <col min="9987" max="9987" width="22.42578125" style="35" customWidth="1"/>
    <col min="9988" max="9988" width="0" style="35" hidden="1" customWidth="1"/>
    <col min="9989" max="9989" width="11.28515625" style="35" customWidth="1"/>
    <col min="9990" max="9990" width="10.7109375" style="35" customWidth="1"/>
    <col min="9991" max="9991" width="9.140625" style="35"/>
    <col min="9992" max="9992" width="11.5703125" style="35" customWidth="1"/>
    <col min="9993" max="9993" width="11" style="35" customWidth="1"/>
    <col min="9994" max="9994" width="9.140625" style="35"/>
    <col min="9995" max="9995" width="11.28515625" style="35" customWidth="1"/>
    <col min="9996" max="9996" width="11.42578125" style="35" customWidth="1"/>
    <col min="9997" max="10240" width="9.140625" style="35"/>
    <col min="10241" max="10241" width="9.7109375" style="35" customWidth="1"/>
    <col min="10242" max="10242" width="95.140625" style="35" customWidth="1"/>
    <col min="10243" max="10243" width="22.42578125" style="35" customWidth="1"/>
    <col min="10244" max="10244" width="0" style="35" hidden="1" customWidth="1"/>
    <col min="10245" max="10245" width="11.28515625" style="35" customWidth="1"/>
    <col min="10246" max="10246" width="10.7109375" style="35" customWidth="1"/>
    <col min="10247" max="10247" width="9.140625" style="35"/>
    <col min="10248" max="10248" width="11.5703125" style="35" customWidth="1"/>
    <col min="10249" max="10249" width="11" style="35" customWidth="1"/>
    <col min="10250" max="10250" width="9.140625" style="35"/>
    <col min="10251" max="10251" width="11.28515625" style="35" customWidth="1"/>
    <col min="10252" max="10252" width="11.42578125" style="35" customWidth="1"/>
    <col min="10253" max="10496" width="9.140625" style="35"/>
    <col min="10497" max="10497" width="9.7109375" style="35" customWidth="1"/>
    <col min="10498" max="10498" width="95.140625" style="35" customWidth="1"/>
    <col min="10499" max="10499" width="22.42578125" style="35" customWidth="1"/>
    <col min="10500" max="10500" width="0" style="35" hidden="1" customWidth="1"/>
    <col min="10501" max="10501" width="11.28515625" style="35" customWidth="1"/>
    <col min="10502" max="10502" width="10.7109375" style="35" customWidth="1"/>
    <col min="10503" max="10503" width="9.140625" style="35"/>
    <col min="10504" max="10504" width="11.5703125" style="35" customWidth="1"/>
    <col min="10505" max="10505" width="11" style="35" customWidth="1"/>
    <col min="10506" max="10506" width="9.140625" style="35"/>
    <col min="10507" max="10507" width="11.28515625" style="35" customWidth="1"/>
    <col min="10508" max="10508" width="11.42578125" style="35" customWidth="1"/>
    <col min="10509" max="10752" width="9.140625" style="35"/>
    <col min="10753" max="10753" width="9.7109375" style="35" customWidth="1"/>
    <col min="10754" max="10754" width="95.140625" style="35" customWidth="1"/>
    <col min="10755" max="10755" width="22.42578125" style="35" customWidth="1"/>
    <col min="10756" max="10756" width="0" style="35" hidden="1" customWidth="1"/>
    <col min="10757" max="10757" width="11.28515625" style="35" customWidth="1"/>
    <col min="10758" max="10758" width="10.7109375" style="35" customWidth="1"/>
    <col min="10759" max="10759" width="9.140625" style="35"/>
    <col min="10760" max="10760" width="11.5703125" style="35" customWidth="1"/>
    <col min="10761" max="10761" width="11" style="35" customWidth="1"/>
    <col min="10762" max="10762" width="9.140625" style="35"/>
    <col min="10763" max="10763" width="11.28515625" style="35" customWidth="1"/>
    <col min="10764" max="10764" width="11.42578125" style="35" customWidth="1"/>
    <col min="10765" max="11008" width="9.140625" style="35"/>
    <col min="11009" max="11009" width="9.7109375" style="35" customWidth="1"/>
    <col min="11010" max="11010" width="95.140625" style="35" customWidth="1"/>
    <col min="11011" max="11011" width="22.42578125" style="35" customWidth="1"/>
    <col min="11012" max="11012" width="0" style="35" hidden="1" customWidth="1"/>
    <col min="11013" max="11013" width="11.28515625" style="35" customWidth="1"/>
    <col min="11014" max="11014" width="10.7109375" style="35" customWidth="1"/>
    <col min="11015" max="11015" width="9.140625" style="35"/>
    <col min="11016" max="11016" width="11.5703125" style="35" customWidth="1"/>
    <col min="11017" max="11017" width="11" style="35" customWidth="1"/>
    <col min="11018" max="11018" width="9.140625" style="35"/>
    <col min="11019" max="11019" width="11.28515625" style="35" customWidth="1"/>
    <col min="11020" max="11020" width="11.42578125" style="35" customWidth="1"/>
    <col min="11021" max="11264" width="9.140625" style="35"/>
    <col min="11265" max="11265" width="9.7109375" style="35" customWidth="1"/>
    <col min="11266" max="11266" width="95.140625" style="35" customWidth="1"/>
    <col min="11267" max="11267" width="22.42578125" style="35" customWidth="1"/>
    <col min="11268" max="11268" width="0" style="35" hidden="1" customWidth="1"/>
    <col min="11269" max="11269" width="11.28515625" style="35" customWidth="1"/>
    <col min="11270" max="11270" width="10.7109375" style="35" customWidth="1"/>
    <col min="11271" max="11271" width="9.140625" style="35"/>
    <col min="11272" max="11272" width="11.5703125" style="35" customWidth="1"/>
    <col min="11273" max="11273" width="11" style="35" customWidth="1"/>
    <col min="11274" max="11274" width="9.140625" style="35"/>
    <col min="11275" max="11275" width="11.28515625" style="35" customWidth="1"/>
    <col min="11276" max="11276" width="11.42578125" style="35" customWidth="1"/>
    <col min="11277" max="11520" width="9.140625" style="35"/>
    <col min="11521" max="11521" width="9.7109375" style="35" customWidth="1"/>
    <col min="11522" max="11522" width="95.140625" style="35" customWidth="1"/>
    <col min="11523" max="11523" width="22.42578125" style="35" customWidth="1"/>
    <col min="11524" max="11524" width="0" style="35" hidden="1" customWidth="1"/>
    <col min="11525" max="11525" width="11.28515625" style="35" customWidth="1"/>
    <col min="11526" max="11526" width="10.7109375" style="35" customWidth="1"/>
    <col min="11527" max="11527" width="9.140625" style="35"/>
    <col min="11528" max="11528" width="11.5703125" style="35" customWidth="1"/>
    <col min="11529" max="11529" width="11" style="35" customWidth="1"/>
    <col min="11530" max="11530" width="9.140625" style="35"/>
    <col min="11531" max="11531" width="11.28515625" style="35" customWidth="1"/>
    <col min="11532" max="11532" width="11.42578125" style="35" customWidth="1"/>
    <col min="11533" max="11776" width="9.140625" style="35"/>
    <col min="11777" max="11777" width="9.7109375" style="35" customWidth="1"/>
    <col min="11778" max="11778" width="95.140625" style="35" customWidth="1"/>
    <col min="11779" max="11779" width="22.42578125" style="35" customWidth="1"/>
    <col min="11780" max="11780" width="0" style="35" hidden="1" customWidth="1"/>
    <col min="11781" max="11781" width="11.28515625" style="35" customWidth="1"/>
    <col min="11782" max="11782" width="10.7109375" style="35" customWidth="1"/>
    <col min="11783" max="11783" width="9.140625" style="35"/>
    <col min="11784" max="11784" width="11.5703125" style="35" customWidth="1"/>
    <col min="11785" max="11785" width="11" style="35" customWidth="1"/>
    <col min="11786" max="11786" width="9.140625" style="35"/>
    <col min="11787" max="11787" width="11.28515625" style="35" customWidth="1"/>
    <col min="11788" max="11788" width="11.42578125" style="35" customWidth="1"/>
    <col min="11789" max="12032" width="9.140625" style="35"/>
    <col min="12033" max="12033" width="9.7109375" style="35" customWidth="1"/>
    <col min="12034" max="12034" width="95.140625" style="35" customWidth="1"/>
    <col min="12035" max="12035" width="22.42578125" style="35" customWidth="1"/>
    <col min="12036" max="12036" width="0" style="35" hidden="1" customWidth="1"/>
    <col min="12037" max="12037" width="11.28515625" style="35" customWidth="1"/>
    <col min="12038" max="12038" width="10.7109375" style="35" customWidth="1"/>
    <col min="12039" max="12039" width="9.140625" style="35"/>
    <col min="12040" max="12040" width="11.5703125" style="35" customWidth="1"/>
    <col min="12041" max="12041" width="11" style="35" customWidth="1"/>
    <col min="12042" max="12042" width="9.140625" style="35"/>
    <col min="12043" max="12043" width="11.28515625" style="35" customWidth="1"/>
    <col min="12044" max="12044" width="11.42578125" style="35" customWidth="1"/>
    <col min="12045" max="12288" width="9.140625" style="35"/>
    <col min="12289" max="12289" width="9.7109375" style="35" customWidth="1"/>
    <col min="12290" max="12290" width="95.140625" style="35" customWidth="1"/>
    <col min="12291" max="12291" width="22.42578125" style="35" customWidth="1"/>
    <col min="12292" max="12292" width="0" style="35" hidden="1" customWidth="1"/>
    <col min="12293" max="12293" width="11.28515625" style="35" customWidth="1"/>
    <col min="12294" max="12294" width="10.7109375" style="35" customWidth="1"/>
    <col min="12295" max="12295" width="9.140625" style="35"/>
    <col min="12296" max="12296" width="11.5703125" style="35" customWidth="1"/>
    <col min="12297" max="12297" width="11" style="35" customWidth="1"/>
    <col min="12298" max="12298" width="9.140625" style="35"/>
    <col min="12299" max="12299" width="11.28515625" style="35" customWidth="1"/>
    <col min="12300" max="12300" width="11.42578125" style="35" customWidth="1"/>
    <col min="12301" max="12544" width="9.140625" style="35"/>
    <col min="12545" max="12545" width="9.7109375" style="35" customWidth="1"/>
    <col min="12546" max="12546" width="95.140625" style="35" customWidth="1"/>
    <col min="12547" max="12547" width="22.42578125" style="35" customWidth="1"/>
    <col min="12548" max="12548" width="0" style="35" hidden="1" customWidth="1"/>
    <col min="12549" max="12549" width="11.28515625" style="35" customWidth="1"/>
    <col min="12550" max="12550" width="10.7109375" style="35" customWidth="1"/>
    <col min="12551" max="12551" width="9.140625" style="35"/>
    <col min="12552" max="12552" width="11.5703125" style="35" customWidth="1"/>
    <col min="12553" max="12553" width="11" style="35" customWidth="1"/>
    <col min="12554" max="12554" width="9.140625" style="35"/>
    <col min="12555" max="12555" width="11.28515625" style="35" customWidth="1"/>
    <col min="12556" max="12556" width="11.42578125" style="35" customWidth="1"/>
    <col min="12557" max="12800" width="9.140625" style="35"/>
    <col min="12801" max="12801" width="9.7109375" style="35" customWidth="1"/>
    <col min="12802" max="12802" width="95.140625" style="35" customWidth="1"/>
    <col min="12803" max="12803" width="22.42578125" style="35" customWidth="1"/>
    <col min="12804" max="12804" width="0" style="35" hidden="1" customWidth="1"/>
    <col min="12805" max="12805" width="11.28515625" style="35" customWidth="1"/>
    <col min="12806" max="12806" width="10.7109375" style="35" customWidth="1"/>
    <col min="12807" max="12807" width="9.140625" style="35"/>
    <col min="12808" max="12808" width="11.5703125" style="35" customWidth="1"/>
    <col min="12809" max="12809" width="11" style="35" customWidth="1"/>
    <col min="12810" max="12810" width="9.140625" style="35"/>
    <col min="12811" max="12811" width="11.28515625" style="35" customWidth="1"/>
    <col min="12812" max="12812" width="11.42578125" style="35" customWidth="1"/>
    <col min="12813" max="13056" width="9.140625" style="35"/>
    <col min="13057" max="13057" width="9.7109375" style="35" customWidth="1"/>
    <col min="13058" max="13058" width="95.140625" style="35" customWidth="1"/>
    <col min="13059" max="13059" width="22.42578125" style="35" customWidth="1"/>
    <col min="13060" max="13060" width="0" style="35" hidden="1" customWidth="1"/>
    <col min="13061" max="13061" width="11.28515625" style="35" customWidth="1"/>
    <col min="13062" max="13062" width="10.7109375" style="35" customWidth="1"/>
    <col min="13063" max="13063" width="9.140625" style="35"/>
    <col min="13064" max="13064" width="11.5703125" style="35" customWidth="1"/>
    <col min="13065" max="13065" width="11" style="35" customWidth="1"/>
    <col min="13066" max="13066" width="9.140625" style="35"/>
    <col min="13067" max="13067" width="11.28515625" style="35" customWidth="1"/>
    <col min="13068" max="13068" width="11.42578125" style="35" customWidth="1"/>
    <col min="13069" max="13312" width="9.140625" style="35"/>
    <col min="13313" max="13313" width="9.7109375" style="35" customWidth="1"/>
    <col min="13314" max="13314" width="95.140625" style="35" customWidth="1"/>
    <col min="13315" max="13315" width="22.42578125" style="35" customWidth="1"/>
    <col min="13316" max="13316" width="0" style="35" hidden="1" customWidth="1"/>
    <col min="13317" max="13317" width="11.28515625" style="35" customWidth="1"/>
    <col min="13318" max="13318" width="10.7109375" style="35" customWidth="1"/>
    <col min="13319" max="13319" width="9.140625" style="35"/>
    <col min="13320" max="13320" width="11.5703125" style="35" customWidth="1"/>
    <col min="13321" max="13321" width="11" style="35" customWidth="1"/>
    <col min="13322" max="13322" width="9.140625" style="35"/>
    <col min="13323" max="13323" width="11.28515625" style="35" customWidth="1"/>
    <col min="13324" max="13324" width="11.42578125" style="35" customWidth="1"/>
    <col min="13325" max="13568" width="9.140625" style="35"/>
    <col min="13569" max="13569" width="9.7109375" style="35" customWidth="1"/>
    <col min="13570" max="13570" width="95.140625" style="35" customWidth="1"/>
    <col min="13571" max="13571" width="22.42578125" style="35" customWidth="1"/>
    <col min="13572" max="13572" width="0" style="35" hidden="1" customWidth="1"/>
    <col min="13573" max="13573" width="11.28515625" style="35" customWidth="1"/>
    <col min="13574" max="13574" width="10.7109375" style="35" customWidth="1"/>
    <col min="13575" max="13575" width="9.140625" style="35"/>
    <col min="13576" max="13576" width="11.5703125" style="35" customWidth="1"/>
    <col min="13577" max="13577" width="11" style="35" customWidth="1"/>
    <col min="13578" max="13578" width="9.140625" style="35"/>
    <col min="13579" max="13579" width="11.28515625" style="35" customWidth="1"/>
    <col min="13580" max="13580" width="11.42578125" style="35" customWidth="1"/>
    <col min="13581" max="13824" width="9.140625" style="35"/>
    <col min="13825" max="13825" width="9.7109375" style="35" customWidth="1"/>
    <col min="13826" max="13826" width="95.140625" style="35" customWidth="1"/>
    <col min="13827" max="13827" width="22.42578125" style="35" customWidth="1"/>
    <col min="13828" max="13828" width="0" style="35" hidden="1" customWidth="1"/>
    <col min="13829" max="13829" width="11.28515625" style="35" customWidth="1"/>
    <col min="13830" max="13830" width="10.7109375" style="35" customWidth="1"/>
    <col min="13831" max="13831" width="9.140625" style="35"/>
    <col min="13832" max="13832" width="11.5703125" style="35" customWidth="1"/>
    <col min="13833" max="13833" width="11" style="35" customWidth="1"/>
    <col min="13834" max="13834" width="9.140625" style="35"/>
    <col min="13835" max="13835" width="11.28515625" style="35" customWidth="1"/>
    <col min="13836" max="13836" width="11.42578125" style="35" customWidth="1"/>
    <col min="13837" max="14080" width="9.140625" style="35"/>
    <col min="14081" max="14081" width="9.7109375" style="35" customWidth="1"/>
    <col min="14082" max="14082" width="95.140625" style="35" customWidth="1"/>
    <col min="14083" max="14083" width="22.42578125" style="35" customWidth="1"/>
    <col min="14084" max="14084" width="0" style="35" hidden="1" customWidth="1"/>
    <col min="14085" max="14085" width="11.28515625" style="35" customWidth="1"/>
    <col min="14086" max="14086" width="10.7109375" style="35" customWidth="1"/>
    <col min="14087" max="14087" width="9.140625" style="35"/>
    <col min="14088" max="14088" width="11.5703125" style="35" customWidth="1"/>
    <col min="14089" max="14089" width="11" style="35" customWidth="1"/>
    <col min="14090" max="14090" width="9.140625" style="35"/>
    <col min="14091" max="14091" width="11.28515625" style="35" customWidth="1"/>
    <col min="14092" max="14092" width="11.42578125" style="35" customWidth="1"/>
    <col min="14093" max="14336" width="9.140625" style="35"/>
    <col min="14337" max="14337" width="9.7109375" style="35" customWidth="1"/>
    <col min="14338" max="14338" width="95.140625" style="35" customWidth="1"/>
    <col min="14339" max="14339" width="22.42578125" style="35" customWidth="1"/>
    <col min="14340" max="14340" width="0" style="35" hidden="1" customWidth="1"/>
    <col min="14341" max="14341" width="11.28515625" style="35" customWidth="1"/>
    <col min="14342" max="14342" width="10.7109375" style="35" customWidth="1"/>
    <col min="14343" max="14343" width="9.140625" style="35"/>
    <col min="14344" max="14344" width="11.5703125" style="35" customWidth="1"/>
    <col min="14345" max="14345" width="11" style="35" customWidth="1"/>
    <col min="14346" max="14346" width="9.140625" style="35"/>
    <col min="14347" max="14347" width="11.28515625" style="35" customWidth="1"/>
    <col min="14348" max="14348" width="11.42578125" style="35" customWidth="1"/>
    <col min="14349" max="14592" width="9.140625" style="35"/>
    <col min="14593" max="14593" width="9.7109375" style="35" customWidth="1"/>
    <col min="14594" max="14594" width="95.140625" style="35" customWidth="1"/>
    <col min="14595" max="14595" width="22.42578125" style="35" customWidth="1"/>
    <col min="14596" max="14596" width="0" style="35" hidden="1" customWidth="1"/>
    <col min="14597" max="14597" width="11.28515625" style="35" customWidth="1"/>
    <col min="14598" max="14598" width="10.7109375" style="35" customWidth="1"/>
    <col min="14599" max="14599" width="9.140625" style="35"/>
    <col min="14600" max="14600" width="11.5703125" style="35" customWidth="1"/>
    <col min="14601" max="14601" width="11" style="35" customWidth="1"/>
    <col min="14602" max="14602" width="9.140625" style="35"/>
    <col min="14603" max="14603" width="11.28515625" style="35" customWidth="1"/>
    <col min="14604" max="14604" width="11.42578125" style="35" customWidth="1"/>
    <col min="14605" max="14848" width="9.140625" style="35"/>
    <col min="14849" max="14849" width="9.7109375" style="35" customWidth="1"/>
    <col min="14850" max="14850" width="95.140625" style="35" customWidth="1"/>
    <col min="14851" max="14851" width="22.42578125" style="35" customWidth="1"/>
    <col min="14852" max="14852" width="0" style="35" hidden="1" customWidth="1"/>
    <col min="14853" max="14853" width="11.28515625" style="35" customWidth="1"/>
    <col min="14854" max="14854" width="10.7109375" style="35" customWidth="1"/>
    <col min="14855" max="14855" width="9.140625" style="35"/>
    <col min="14856" max="14856" width="11.5703125" style="35" customWidth="1"/>
    <col min="14857" max="14857" width="11" style="35" customWidth="1"/>
    <col min="14858" max="14858" width="9.140625" style="35"/>
    <col min="14859" max="14859" width="11.28515625" style="35" customWidth="1"/>
    <col min="14860" max="14860" width="11.42578125" style="35" customWidth="1"/>
    <col min="14861" max="15104" width="9.140625" style="35"/>
    <col min="15105" max="15105" width="9.7109375" style="35" customWidth="1"/>
    <col min="15106" max="15106" width="95.140625" style="35" customWidth="1"/>
    <col min="15107" max="15107" width="22.42578125" style="35" customWidth="1"/>
    <col min="15108" max="15108" width="0" style="35" hidden="1" customWidth="1"/>
    <col min="15109" max="15109" width="11.28515625" style="35" customWidth="1"/>
    <col min="15110" max="15110" width="10.7109375" style="35" customWidth="1"/>
    <col min="15111" max="15111" width="9.140625" style="35"/>
    <col min="15112" max="15112" width="11.5703125" style="35" customWidth="1"/>
    <col min="15113" max="15113" width="11" style="35" customWidth="1"/>
    <col min="15114" max="15114" width="9.140625" style="35"/>
    <col min="15115" max="15115" width="11.28515625" style="35" customWidth="1"/>
    <col min="15116" max="15116" width="11.42578125" style="35" customWidth="1"/>
    <col min="15117" max="15360" width="9.140625" style="35"/>
    <col min="15361" max="15361" width="9.7109375" style="35" customWidth="1"/>
    <col min="15362" max="15362" width="95.140625" style="35" customWidth="1"/>
    <col min="15363" max="15363" width="22.42578125" style="35" customWidth="1"/>
    <col min="15364" max="15364" width="0" style="35" hidden="1" customWidth="1"/>
    <col min="15365" max="15365" width="11.28515625" style="35" customWidth="1"/>
    <col min="15366" max="15366" width="10.7109375" style="35" customWidth="1"/>
    <col min="15367" max="15367" width="9.140625" style="35"/>
    <col min="15368" max="15368" width="11.5703125" style="35" customWidth="1"/>
    <col min="15369" max="15369" width="11" style="35" customWidth="1"/>
    <col min="15370" max="15370" width="9.140625" style="35"/>
    <col min="15371" max="15371" width="11.28515625" style="35" customWidth="1"/>
    <col min="15372" max="15372" width="11.42578125" style="35" customWidth="1"/>
    <col min="15373" max="15616" width="9.140625" style="35"/>
    <col min="15617" max="15617" width="9.7109375" style="35" customWidth="1"/>
    <col min="15618" max="15618" width="95.140625" style="35" customWidth="1"/>
    <col min="15619" max="15619" width="22.42578125" style="35" customWidth="1"/>
    <col min="15620" max="15620" width="0" style="35" hidden="1" customWidth="1"/>
    <col min="15621" max="15621" width="11.28515625" style="35" customWidth="1"/>
    <col min="15622" max="15622" width="10.7109375" style="35" customWidth="1"/>
    <col min="15623" max="15623" width="9.140625" style="35"/>
    <col min="15624" max="15624" width="11.5703125" style="35" customWidth="1"/>
    <col min="15625" max="15625" width="11" style="35" customWidth="1"/>
    <col min="15626" max="15626" width="9.140625" style="35"/>
    <col min="15627" max="15627" width="11.28515625" style="35" customWidth="1"/>
    <col min="15628" max="15628" width="11.42578125" style="35" customWidth="1"/>
    <col min="15629" max="15872" width="9.140625" style="35"/>
    <col min="15873" max="15873" width="9.7109375" style="35" customWidth="1"/>
    <col min="15874" max="15874" width="95.140625" style="35" customWidth="1"/>
    <col min="15875" max="15875" width="22.42578125" style="35" customWidth="1"/>
    <col min="15876" max="15876" width="0" style="35" hidden="1" customWidth="1"/>
    <col min="15877" max="15877" width="11.28515625" style="35" customWidth="1"/>
    <col min="15878" max="15878" width="10.7109375" style="35" customWidth="1"/>
    <col min="15879" max="15879" width="9.140625" style="35"/>
    <col min="15880" max="15880" width="11.5703125" style="35" customWidth="1"/>
    <col min="15881" max="15881" width="11" style="35" customWidth="1"/>
    <col min="15882" max="15882" width="9.140625" style="35"/>
    <col min="15883" max="15883" width="11.28515625" style="35" customWidth="1"/>
    <col min="15884" max="15884" width="11.42578125" style="35" customWidth="1"/>
    <col min="15885" max="16128" width="9.140625" style="35"/>
    <col min="16129" max="16129" width="9.7109375" style="35" customWidth="1"/>
    <col min="16130" max="16130" width="95.140625" style="35" customWidth="1"/>
    <col min="16131" max="16131" width="22.42578125" style="35" customWidth="1"/>
    <col min="16132" max="16132" width="0" style="35" hidden="1" customWidth="1"/>
    <col min="16133" max="16133" width="11.28515625" style="35" customWidth="1"/>
    <col min="16134" max="16134" width="10.7109375" style="35" customWidth="1"/>
    <col min="16135" max="16135" width="9.140625" style="35"/>
    <col min="16136" max="16136" width="11.5703125" style="35" customWidth="1"/>
    <col min="16137" max="16137" width="11" style="35" customWidth="1"/>
    <col min="16138" max="16138" width="9.140625" style="35"/>
    <col min="16139" max="16139" width="11.28515625" style="35" customWidth="1"/>
    <col min="16140" max="16140" width="11.42578125" style="35" customWidth="1"/>
    <col min="16141" max="16384" width="9.140625" style="35"/>
  </cols>
  <sheetData>
    <row r="1" spans="1:39" ht="28.5" customHeight="1" x14ac:dyDescent="0.2">
      <c r="C1" s="36"/>
      <c r="D1" s="36"/>
    </row>
    <row r="2" spans="1:39" ht="26.25" customHeight="1" x14ac:dyDescent="0.2">
      <c r="A2" s="274" t="s">
        <v>80</v>
      </c>
      <c r="B2" s="274"/>
      <c r="C2" s="274"/>
      <c r="D2" s="274"/>
      <c r="E2" s="37"/>
      <c r="F2" s="37"/>
      <c r="G2" s="37"/>
      <c r="H2" s="37"/>
      <c r="I2" s="37"/>
      <c r="J2" s="37"/>
      <c r="K2" s="37"/>
      <c r="L2" s="37"/>
    </row>
    <row r="3" spans="1:39" ht="21.75" customHeight="1" x14ac:dyDescent="0.2">
      <c r="A3" s="275" t="s">
        <v>433</v>
      </c>
      <c r="B3" s="275"/>
      <c r="C3" s="275"/>
      <c r="D3" s="275"/>
      <c r="E3" s="38"/>
      <c r="F3" s="38"/>
      <c r="G3" s="38"/>
      <c r="H3" s="38"/>
      <c r="I3" s="38"/>
      <c r="J3" s="38"/>
      <c r="K3" s="38"/>
      <c r="L3" s="38"/>
    </row>
    <row r="4" spans="1:39" ht="18.75" customHeight="1" x14ac:dyDescent="0.2">
      <c r="A4" s="276" t="s">
        <v>81</v>
      </c>
      <c r="B4" s="276"/>
      <c r="C4" s="276"/>
      <c r="D4" s="276"/>
      <c r="F4" s="39"/>
      <c r="G4" s="39"/>
      <c r="H4" s="39"/>
      <c r="I4" s="39"/>
      <c r="J4" s="39"/>
      <c r="K4" s="39"/>
      <c r="L4" s="39"/>
    </row>
    <row r="5" spans="1:39" s="43" customFormat="1" ht="22.5" customHeight="1" x14ac:dyDescent="0.25">
      <c r="A5" s="40"/>
      <c r="B5" s="40"/>
      <c r="C5" s="41"/>
      <c r="D5" s="41"/>
      <c r="E5" s="40"/>
      <c r="F5" s="40"/>
      <c r="G5" s="40"/>
      <c r="H5" s="40"/>
      <c r="I5" s="40"/>
      <c r="J5" s="40"/>
      <c r="K5" s="40"/>
      <c r="L5" s="40"/>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row>
    <row r="6" spans="1:39" s="45" customFormat="1" ht="19.5" customHeight="1" x14ac:dyDescent="0.25">
      <c r="A6" s="277" t="s">
        <v>60</v>
      </c>
      <c r="B6" s="277" t="s">
        <v>82</v>
      </c>
      <c r="C6" s="278" t="s">
        <v>83</v>
      </c>
      <c r="D6" s="278" t="s">
        <v>84</v>
      </c>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row>
    <row r="7" spans="1:39" s="45" customFormat="1" ht="19.5" customHeight="1" x14ac:dyDescent="0.25">
      <c r="A7" s="277"/>
      <c r="B7" s="277"/>
      <c r="C7" s="278"/>
      <c r="D7" s="278"/>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row>
    <row r="8" spans="1:39" s="45" customFormat="1" ht="15" customHeight="1" x14ac:dyDescent="0.25">
      <c r="A8" s="46">
        <v>1</v>
      </c>
      <c r="B8" s="46">
        <v>2</v>
      </c>
      <c r="C8" s="47">
        <v>3</v>
      </c>
      <c r="D8" s="47">
        <v>4</v>
      </c>
    </row>
    <row r="9" spans="1:39" s="45" customFormat="1" ht="33.75" customHeight="1" x14ac:dyDescent="0.25">
      <c r="A9" s="48">
        <v>1</v>
      </c>
      <c r="B9" s="49" t="s">
        <v>85</v>
      </c>
      <c r="C9" s="51">
        <v>56396971.100000001</v>
      </c>
      <c r="D9" s="50" t="s">
        <v>86</v>
      </c>
    </row>
    <row r="10" spans="1:39" s="45" customFormat="1" ht="15" customHeight="1" x14ac:dyDescent="0.25">
      <c r="A10" s="48"/>
      <c r="B10" s="49" t="s">
        <v>87</v>
      </c>
      <c r="C10" s="51"/>
      <c r="D10" s="50" t="s">
        <v>88</v>
      </c>
    </row>
    <row r="11" spans="1:39" s="43" customFormat="1" ht="36.75" customHeight="1" x14ac:dyDescent="0.25">
      <c r="A11" s="52" t="s">
        <v>89</v>
      </c>
      <c r="B11" s="49" t="s">
        <v>90</v>
      </c>
      <c r="C11" s="53">
        <v>8356706.25</v>
      </c>
      <c r="D11" s="50" t="s">
        <v>91</v>
      </c>
    </row>
    <row r="12" spans="1:39" s="43" customFormat="1" ht="31.5" customHeight="1" x14ac:dyDescent="0.25">
      <c r="A12" s="54"/>
      <c r="B12" s="55" t="s">
        <v>92</v>
      </c>
      <c r="C12" s="56">
        <v>3469739.08</v>
      </c>
      <c r="D12" s="50" t="s">
        <v>93</v>
      </c>
    </row>
    <row r="13" spans="1:39" s="43" customFormat="1" ht="44.25" customHeight="1" x14ac:dyDescent="0.25">
      <c r="A13" s="48" t="s">
        <v>94</v>
      </c>
      <c r="B13" s="49" t="s">
        <v>95</v>
      </c>
      <c r="C13" s="53">
        <v>3048086.12</v>
      </c>
      <c r="D13" s="50" t="s">
        <v>96</v>
      </c>
    </row>
    <row r="14" spans="1:39" s="43" customFormat="1" ht="36.75" customHeight="1" x14ac:dyDescent="0.25">
      <c r="A14" s="54"/>
      <c r="B14" s="55" t="s">
        <v>92</v>
      </c>
      <c r="C14" s="56">
        <v>1431254.65</v>
      </c>
      <c r="D14" s="50" t="s">
        <v>93</v>
      </c>
    </row>
    <row r="15" spans="1:39" s="43" customFormat="1" ht="33.75" customHeight="1" x14ac:dyDescent="0.25">
      <c r="A15" s="48" t="s">
        <v>67</v>
      </c>
      <c r="B15" s="49" t="s">
        <v>97</v>
      </c>
      <c r="C15" s="53">
        <v>223387.8</v>
      </c>
      <c r="D15" s="50" t="s">
        <v>98</v>
      </c>
    </row>
    <row r="16" spans="1:39" s="43" customFormat="1" ht="25.5" customHeight="1" x14ac:dyDescent="0.25">
      <c r="A16" s="48"/>
      <c r="B16" s="49" t="s">
        <v>99</v>
      </c>
      <c r="C16" s="53"/>
      <c r="D16" s="50" t="s">
        <v>100</v>
      </c>
    </row>
    <row r="17" spans="1:12" s="57" customFormat="1" ht="32.25" customHeight="1" x14ac:dyDescent="0.25">
      <c r="A17" s="48" t="s">
        <v>101</v>
      </c>
      <c r="B17" s="49" t="s">
        <v>102</v>
      </c>
      <c r="C17" s="53"/>
      <c r="D17" s="50" t="s">
        <v>103</v>
      </c>
    </row>
    <row r="18" spans="1:12" s="57" customFormat="1" ht="37.5" customHeight="1" x14ac:dyDescent="0.25">
      <c r="A18" s="48"/>
      <c r="B18" s="55" t="s">
        <v>104</v>
      </c>
      <c r="C18" s="53"/>
      <c r="D18" s="50" t="s">
        <v>105</v>
      </c>
    </row>
    <row r="19" spans="1:12" s="57" customFormat="1" ht="37.5" customHeight="1" x14ac:dyDescent="0.25">
      <c r="A19" s="48" t="s">
        <v>106</v>
      </c>
      <c r="B19" s="58" t="s">
        <v>107</v>
      </c>
      <c r="C19" s="53"/>
      <c r="D19" s="50"/>
    </row>
    <row r="20" spans="1:12" s="57" customFormat="1" ht="37.5" customHeight="1" x14ac:dyDescent="0.25">
      <c r="A20" s="48" t="s">
        <v>108</v>
      </c>
      <c r="B20" s="58" t="s">
        <v>109</v>
      </c>
      <c r="C20" s="234"/>
      <c r="D20" s="50"/>
    </row>
    <row r="21" spans="1:12" s="57" customFormat="1" ht="37.5" customHeight="1" x14ac:dyDescent="0.25">
      <c r="A21" s="48" t="s">
        <v>110</v>
      </c>
      <c r="B21" s="58" t="s">
        <v>111</v>
      </c>
      <c r="C21" s="53">
        <v>223387.8</v>
      </c>
      <c r="D21" s="50"/>
    </row>
    <row r="22" spans="1:12" s="57" customFormat="1" ht="28.5" customHeight="1" x14ac:dyDescent="0.25">
      <c r="A22" s="48" t="s">
        <v>69</v>
      </c>
      <c r="B22" s="59" t="s">
        <v>112</v>
      </c>
      <c r="C22" s="53">
        <v>402204.55</v>
      </c>
      <c r="D22" s="50" t="s">
        <v>113</v>
      </c>
    </row>
    <row r="23" spans="1:12" s="57" customFormat="1" ht="19.5" customHeight="1" x14ac:dyDescent="0.25">
      <c r="A23" s="48"/>
      <c r="B23" s="60" t="s">
        <v>114</v>
      </c>
      <c r="C23" s="53"/>
      <c r="D23" s="50" t="s">
        <v>115</v>
      </c>
    </row>
    <row r="24" spans="1:12" s="57" customFormat="1" ht="38.25" customHeight="1" x14ac:dyDescent="0.25">
      <c r="A24" s="48" t="s">
        <v>116</v>
      </c>
      <c r="B24" s="58" t="s">
        <v>117</v>
      </c>
      <c r="C24" s="53"/>
      <c r="D24" s="50" t="s">
        <v>118</v>
      </c>
    </row>
    <row r="25" spans="1:12" ht="37.5" customHeight="1" x14ac:dyDescent="0.2">
      <c r="A25" s="61" t="s">
        <v>119</v>
      </c>
      <c r="B25" s="58" t="s">
        <v>120</v>
      </c>
      <c r="C25" s="235">
        <v>402204.55</v>
      </c>
      <c r="D25" s="62"/>
      <c r="E25" s="62"/>
      <c r="F25" s="62"/>
      <c r="G25" s="62"/>
      <c r="H25" s="62"/>
      <c r="I25" s="62"/>
      <c r="J25" s="62"/>
      <c r="K25" s="62"/>
      <c r="L25" s="62"/>
    </row>
    <row r="26" spans="1:12" ht="33.75" customHeight="1" x14ac:dyDescent="0.2">
      <c r="A26" s="61"/>
      <c r="B26" s="63" t="s">
        <v>121</v>
      </c>
      <c r="C26" s="63"/>
      <c r="D26" s="62"/>
      <c r="E26" s="62"/>
      <c r="F26" s="62"/>
      <c r="G26" s="62"/>
      <c r="H26" s="62"/>
      <c r="I26" s="62"/>
      <c r="J26" s="62"/>
      <c r="K26" s="62"/>
      <c r="L26" s="62"/>
    </row>
    <row r="27" spans="1:12" ht="45.75" customHeight="1" x14ac:dyDescent="0.2">
      <c r="A27" s="272" t="s">
        <v>262</v>
      </c>
      <c r="B27" s="272"/>
      <c r="C27" s="65" t="s">
        <v>393</v>
      </c>
      <c r="D27" s="66"/>
    </row>
    <row r="28" spans="1:12" ht="32.25" customHeight="1" x14ac:dyDescent="0.2">
      <c r="A28" s="273" t="s">
        <v>394</v>
      </c>
      <c r="B28" s="273"/>
      <c r="C28" s="66"/>
      <c r="D28" s="68" t="s">
        <v>45</v>
      </c>
    </row>
    <row r="29" spans="1:12" ht="18" customHeight="1" x14ac:dyDescent="0.2">
      <c r="A29" s="30"/>
      <c r="B29" s="30"/>
      <c r="C29" s="68"/>
      <c r="D29" s="68"/>
    </row>
    <row r="30" spans="1:12" ht="15" x14ac:dyDescent="0.2">
      <c r="C30" s="69"/>
      <c r="D30" s="69"/>
    </row>
  </sheetData>
  <mergeCells count="9">
    <mergeCell ref="A27:B27"/>
    <mergeCell ref="A28:B28"/>
    <mergeCell ref="A2:D2"/>
    <mergeCell ref="A3:D3"/>
    <mergeCell ref="A4:D4"/>
    <mergeCell ref="A6:A7"/>
    <mergeCell ref="B6:B7"/>
    <mergeCell ref="C6:C7"/>
    <mergeCell ref="D6:D7"/>
  </mergeCells>
  <pageMargins left="0.70866141732283472" right="0.11811023622047245" top="0.74803149606299213" bottom="0.74803149606299213" header="0.31496062992125984" footer="0.31496062992125984"/>
  <pageSetup paperSize="9" scale="80"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zoomScaleNormal="100" workbookViewId="0">
      <selection activeCell="S21" sqref="S21"/>
    </sheetView>
  </sheetViews>
  <sheetFormatPr defaultRowHeight="15" x14ac:dyDescent="0.25"/>
  <cols>
    <col min="1" max="1" width="33.140625" customWidth="1"/>
    <col min="2" max="2" width="6.85546875" customWidth="1"/>
    <col min="3" max="3" width="6.7109375" bestFit="1" customWidth="1"/>
    <col min="4" max="4" width="7.42578125" customWidth="1"/>
    <col min="5" max="5" width="5.7109375" customWidth="1"/>
    <col min="6" max="6" width="11.85546875" customWidth="1"/>
    <col min="7" max="7" width="13" customWidth="1"/>
    <col min="8" max="8" width="15.42578125" customWidth="1"/>
    <col min="9" max="9" width="12.5703125" customWidth="1"/>
    <col min="10" max="10" width="14.42578125" customWidth="1"/>
    <col min="11" max="11" width="10.140625" customWidth="1"/>
    <col min="13" max="13" width="11.7109375" customWidth="1"/>
    <col min="14" max="14" width="15" customWidth="1"/>
    <col min="15" max="15" width="12.5703125" customWidth="1"/>
    <col min="16" max="16" width="14.5703125" customWidth="1"/>
    <col min="17" max="17" width="9.85546875" customWidth="1"/>
    <col min="19" max="19" width="12.85546875" customWidth="1"/>
    <col min="20" max="20" width="16.28515625" customWidth="1"/>
    <col min="21" max="21" width="12.5703125" customWidth="1"/>
    <col min="22" max="22" width="15" customWidth="1"/>
    <col min="23" max="23" width="9.42578125" customWidth="1"/>
  </cols>
  <sheetData>
    <row r="1" spans="1:23" ht="15" customHeight="1" x14ac:dyDescent="0.25">
      <c r="F1" s="23"/>
      <c r="G1" s="23"/>
      <c r="H1" s="23"/>
      <c r="I1" s="289" t="s">
        <v>332</v>
      </c>
      <c r="J1" s="289"/>
      <c r="K1" s="289"/>
      <c r="L1" s="289"/>
      <c r="M1" s="289"/>
      <c r="N1" s="289"/>
      <c r="O1" s="289"/>
      <c r="P1" s="289"/>
      <c r="Q1" s="289"/>
    </row>
    <row r="2" spans="1:23" x14ac:dyDescent="0.25">
      <c r="F2" s="217"/>
      <c r="G2" s="217"/>
      <c r="H2" s="217"/>
      <c r="I2" s="289"/>
      <c r="J2" s="289"/>
      <c r="K2" s="289"/>
      <c r="L2" s="289"/>
      <c r="M2" s="289"/>
      <c r="N2" s="289"/>
      <c r="O2" s="289"/>
      <c r="P2" s="289"/>
      <c r="Q2" s="289"/>
    </row>
    <row r="3" spans="1:23" ht="15" customHeight="1" x14ac:dyDescent="0.3">
      <c r="A3" s="111"/>
      <c r="B3" s="111"/>
      <c r="C3" s="111"/>
      <c r="D3" s="111"/>
      <c r="E3" s="111"/>
      <c r="F3" s="290" t="s">
        <v>380</v>
      </c>
      <c r="G3" s="290"/>
      <c r="H3" s="290"/>
      <c r="I3" s="290"/>
      <c r="J3" s="290"/>
      <c r="K3" s="290"/>
      <c r="L3" s="290"/>
      <c r="M3" s="290"/>
    </row>
    <row r="4" spans="1:23" ht="15" customHeight="1" x14ac:dyDescent="0.3">
      <c r="A4" s="208"/>
      <c r="B4" s="208"/>
      <c r="C4" s="208"/>
      <c r="D4" s="208"/>
      <c r="E4" s="111"/>
      <c r="F4" s="209" t="s">
        <v>401</v>
      </c>
      <c r="G4" s="209"/>
      <c r="H4" s="209"/>
      <c r="I4" s="209"/>
      <c r="J4" s="209"/>
      <c r="K4" s="209"/>
      <c r="L4" s="209"/>
      <c r="M4" s="209"/>
    </row>
    <row r="5" spans="1:23" ht="29.25" customHeight="1" x14ac:dyDescent="0.25">
      <c r="A5" s="283" t="s">
        <v>0</v>
      </c>
      <c r="B5" s="287" t="s">
        <v>5</v>
      </c>
      <c r="C5" s="283" t="s">
        <v>6</v>
      </c>
      <c r="D5" s="283"/>
      <c r="E5" s="283"/>
      <c r="F5" s="291" t="s">
        <v>402</v>
      </c>
      <c r="G5" s="292"/>
      <c r="H5" s="292"/>
      <c r="I5" s="292"/>
      <c r="J5" s="292"/>
      <c r="K5" s="293"/>
      <c r="L5" s="288" t="s">
        <v>403</v>
      </c>
      <c r="M5" s="288"/>
      <c r="N5" s="288"/>
      <c r="O5" s="288"/>
      <c r="P5" s="288"/>
      <c r="Q5" s="288"/>
      <c r="R5" s="288" t="s">
        <v>404</v>
      </c>
      <c r="S5" s="288"/>
      <c r="T5" s="288"/>
      <c r="U5" s="288"/>
      <c r="V5" s="288"/>
      <c r="W5" s="288"/>
    </row>
    <row r="6" spans="1:23" ht="38.25" customHeight="1" x14ac:dyDescent="0.25">
      <c r="A6" s="283"/>
      <c r="B6" s="287"/>
      <c r="C6" s="283"/>
      <c r="D6" s="283"/>
      <c r="E6" s="283"/>
      <c r="F6" s="283" t="s">
        <v>41</v>
      </c>
      <c r="G6" s="283"/>
      <c r="H6" s="283"/>
      <c r="I6" s="283"/>
      <c r="J6" s="283"/>
      <c r="K6" s="283"/>
      <c r="L6" s="283" t="s">
        <v>41</v>
      </c>
      <c r="M6" s="283"/>
      <c r="N6" s="283"/>
      <c r="O6" s="283"/>
      <c r="P6" s="283"/>
      <c r="Q6" s="283"/>
      <c r="R6" s="283" t="s">
        <v>41</v>
      </c>
      <c r="S6" s="283"/>
      <c r="T6" s="283"/>
      <c r="U6" s="283"/>
      <c r="V6" s="283"/>
      <c r="W6" s="283"/>
    </row>
    <row r="7" spans="1:23" ht="203.25" customHeight="1" x14ac:dyDescent="0.25">
      <c r="A7" s="283"/>
      <c r="B7" s="287"/>
      <c r="C7" s="283"/>
      <c r="D7" s="283"/>
      <c r="E7" s="283"/>
      <c r="F7" s="283" t="s">
        <v>4</v>
      </c>
      <c r="G7" s="283" t="s">
        <v>7</v>
      </c>
      <c r="H7" s="283"/>
      <c r="I7" s="283"/>
      <c r="J7" s="283"/>
      <c r="K7" s="283"/>
      <c r="L7" s="283" t="s">
        <v>4</v>
      </c>
      <c r="M7" s="283" t="s">
        <v>7</v>
      </c>
      <c r="N7" s="283"/>
      <c r="O7" s="283"/>
      <c r="P7" s="283"/>
      <c r="Q7" s="283"/>
      <c r="R7" s="283" t="s">
        <v>4</v>
      </c>
      <c r="S7" s="283" t="s">
        <v>7</v>
      </c>
      <c r="T7" s="283"/>
      <c r="U7" s="283"/>
      <c r="V7" s="283"/>
      <c r="W7" s="283"/>
    </row>
    <row r="8" spans="1:23" ht="89.25" customHeight="1" x14ac:dyDescent="0.25">
      <c r="A8" s="283"/>
      <c r="B8" s="215" t="s">
        <v>1</v>
      </c>
      <c r="C8" s="215" t="s">
        <v>3</v>
      </c>
      <c r="D8" s="215" t="s">
        <v>2</v>
      </c>
      <c r="E8" s="215" t="s">
        <v>8</v>
      </c>
      <c r="F8" s="283"/>
      <c r="G8" s="242" t="s">
        <v>441</v>
      </c>
      <c r="H8" s="242" t="s">
        <v>443</v>
      </c>
      <c r="I8" s="242" t="s">
        <v>444</v>
      </c>
      <c r="J8" s="242" t="s">
        <v>442</v>
      </c>
      <c r="K8" s="243" t="s">
        <v>445</v>
      </c>
      <c r="L8" s="283"/>
      <c r="M8" s="242" t="s">
        <v>441</v>
      </c>
      <c r="N8" s="242" t="s">
        <v>443</v>
      </c>
      <c r="O8" s="242" t="s">
        <v>444</v>
      </c>
      <c r="P8" s="242" t="s">
        <v>442</v>
      </c>
      <c r="Q8" s="243" t="s">
        <v>445</v>
      </c>
      <c r="R8" s="283"/>
      <c r="S8" s="242" t="s">
        <v>441</v>
      </c>
      <c r="T8" s="242" t="s">
        <v>443</v>
      </c>
      <c r="U8" s="242" t="s">
        <v>444</v>
      </c>
      <c r="V8" s="242" t="s">
        <v>442</v>
      </c>
      <c r="W8" s="243" t="s">
        <v>445</v>
      </c>
    </row>
    <row r="9" spans="1:23" s="14" customFormat="1" ht="30" x14ac:dyDescent="0.25">
      <c r="A9" s="12" t="s">
        <v>37</v>
      </c>
      <c r="B9" s="6" t="s">
        <v>343</v>
      </c>
      <c r="C9" s="6" t="s">
        <v>16</v>
      </c>
      <c r="D9" s="6" t="s">
        <v>16</v>
      </c>
      <c r="E9" s="6" t="s">
        <v>16</v>
      </c>
      <c r="F9" s="7">
        <f>F11+F12+F13+F14+F10</f>
        <v>0</v>
      </c>
      <c r="G9" s="8">
        <f>G11</f>
        <v>0</v>
      </c>
      <c r="H9" s="8">
        <f>H13</f>
        <v>0</v>
      </c>
      <c r="I9" s="8">
        <f>I13</f>
        <v>0</v>
      </c>
      <c r="J9" s="8">
        <f>J11+J12+J13+J10</f>
        <v>0</v>
      </c>
      <c r="K9" s="9">
        <f>K14</f>
        <v>0</v>
      </c>
      <c r="L9" s="7">
        <f>L11+L12+L13+L14+L10</f>
        <v>0</v>
      </c>
      <c r="M9" s="8">
        <f>M11</f>
        <v>0</v>
      </c>
      <c r="N9" s="8">
        <f>N13</f>
        <v>0</v>
      </c>
      <c r="O9" s="8">
        <f>O13</f>
        <v>0</v>
      </c>
      <c r="P9" s="8">
        <f>P11+P12+P13+P10</f>
        <v>0</v>
      </c>
      <c r="Q9" s="9">
        <f>Q14</f>
        <v>0</v>
      </c>
      <c r="R9" s="7">
        <f>R11+R12+R13+R14+R10</f>
        <v>0</v>
      </c>
      <c r="S9" s="8">
        <f>S11</f>
        <v>0</v>
      </c>
      <c r="T9" s="8">
        <f>T13</f>
        <v>0</v>
      </c>
      <c r="U9" s="8">
        <f>U13</f>
        <v>0</v>
      </c>
      <c r="V9" s="8">
        <f>V11+V12+V13+V10</f>
        <v>0</v>
      </c>
      <c r="W9" s="9">
        <f>W14</f>
        <v>0</v>
      </c>
    </row>
    <row r="10" spans="1:23" x14ac:dyDescent="0.25">
      <c r="A10" s="13" t="s">
        <v>40</v>
      </c>
      <c r="B10" s="4" t="s">
        <v>344</v>
      </c>
      <c r="C10" s="4" t="s">
        <v>38</v>
      </c>
      <c r="D10" s="4" t="s">
        <v>38</v>
      </c>
      <c r="E10" s="4" t="s">
        <v>38</v>
      </c>
      <c r="F10" s="7">
        <f>J10</f>
        <v>0</v>
      </c>
      <c r="G10" s="15" t="s">
        <v>38</v>
      </c>
      <c r="H10" s="15" t="s">
        <v>38</v>
      </c>
      <c r="I10" s="15" t="s">
        <v>38</v>
      </c>
      <c r="J10" s="15"/>
      <c r="K10" s="5" t="s">
        <v>38</v>
      </c>
      <c r="L10" s="7">
        <f>P10</f>
        <v>0</v>
      </c>
      <c r="M10" s="15" t="s">
        <v>38</v>
      </c>
      <c r="N10" s="15" t="s">
        <v>38</v>
      </c>
      <c r="O10" s="15" t="s">
        <v>38</v>
      </c>
      <c r="P10" s="15"/>
      <c r="Q10" s="5" t="s">
        <v>38</v>
      </c>
      <c r="R10" s="7">
        <f>V10</f>
        <v>0</v>
      </c>
      <c r="S10" s="15" t="s">
        <v>38</v>
      </c>
      <c r="T10" s="15" t="s">
        <v>38</v>
      </c>
      <c r="U10" s="15" t="s">
        <v>38</v>
      </c>
      <c r="V10" s="15"/>
      <c r="W10" s="5" t="s">
        <v>38</v>
      </c>
    </row>
    <row r="11" spans="1:23" x14ac:dyDescent="0.25">
      <c r="A11" s="214" t="s">
        <v>9</v>
      </c>
      <c r="B11" s="1">
        <v>130</v>
      </c>
      <c r="C11" s="1" t="s">
        <v>16</v>
      </c>
      <c r="D11" s="1" t="s">
        <v>16</v>
      </c>
      <c r="E11" s="1" t="s">
        <v>16</v>
      </c>
      <c r="F11" s="7">
        <f>G11+J11</f>
        <v>0</v>
      </c>
      <c r="G11" s="3"/>
      <c r="H11" s="3" t="s">
        <v>38</v>
      </c>
      <c r="I11" s="3" t="s">
        <v>38</v>
      </c>
      <c r="J11" s="3"/>
      <c r="K11" s="2" t="s">
        <v>38</v>
      </c>
      <c r="L11" s="7">
        <f>M11+P11</f>
        <v>0</v>
      </c>
      <c r="M11" s="3"/>
      <c r="N11" s="3" t="s">
        <v>38</v>
      </c>
      <c r="O11" s="3" t="s">
        <v>38</v>
      </c>
      <c r="P11" s="3"/>
      <c r="Q11" s="2" t="s">
        <v>38</v>
      </c>
      <c r="R11" s="7">
        <f>S11+V11</f>
        <v>0</v>
      </c>
      <c r="S11" s="3"/>
      <c r="T11" s="3" t="s">
        <v>38</v>
      </c>
      <c r="U11" s="3" t="s">
        <v>38</v>
      </c>
      <c r="V11" s="3"/>
      <c r="W11" s="2" t="s">
        <v>38</v>
      </c>
    </row>
    <row r="12" spans="1:23" x14ac:dyDescent="0.25">
      <c r="A12" s="214" t="s">
        <v>10</v>
      </c>
      <c r="B12" s="1">
        <v>140</v>
      </c>
      <c r="C12" s="1" t="s">
        <v>16</v>
      </c>
      <c r="D12" s="1" t="s">
        <v>16</v>
      </c>
      <c r="E12" s="1" t="s">
        <v>16</v>
      </c>
      <c r="F12" s="7">
        <f>J12</f>
        <v>0</v>
      </c>
      <c r="G12" s="3" t="s">
        <v>38</v>
      </c>
      <c r="H12" s="3" t="s">
        <v>38</v>
      </c>
      <c r="I12" s="3" t="s">
        <v>38</v>
      </c>
      <c r="J12" s="3"/>
      <c r="K12" s="2" t="s">
        <v>38</v>
      </c>
      <c r="L12" s="7">
        <f>P12</f>
        <v>0</v>
      </c>
      <c r="M12" s="3" t="s">
        <v>38</v>
      </c>
      <c r="N12" s="3" t="s">
        <v>38</v>
      </c>
      <c r="O12" s="3" t="s">
        <v>38</v>
      </c>
      <c r="P12" s="3"/>
      <c r="Q12" s="2" t="s">
        <v>38</v>
      </c>
      <c r="R12" s="7">
        <f>V12</f>
        <v>0</v>
      </c>
      <c r="S12" s="3" t="s">
        <v>38</v>
      </c>
      <c r="T12" s="3" t="s">
        <v>38</v>
      </c>
      <c r="U12" s="3" t="s">
        <v>38</v>
      </c>
      <c r="V12" s="3"/>
      <c r="W12" s="2" t="s">
        <v>38</v>
      </c>
    </row>
    <row r="13" spans="1:23" x14ac:dyDescent="0.25">
      <c r="A13" s="214" t="s">
        <v>11</v>
      </c>
      <c r="B13" s="1">
        <v>180</v>
      </c>
      <c r="C13" s="1" t="s">
        <v>16</v>
      </c>
      <c r="D13" s="1" t="s">
        <v>16</v>
      </c>
      <c r="E13" s="1" t="s">
        <v>16</v>
      </c>
      <c r="F13" s="7">
        <f>H13+I13+J13</f>
        <v>0</v>
      </c>
      <c r="G13" s="3" t="s">
        <v>38</v>
      </c>
      <c r="H13" s="3"/>
      <c r="I13" s="3"/>
      <c r="J13" s="3"/>
      <c r="K13" s="2" t="s">
        <v>38</v>
      </c>
      <c r="L13" s="7">
        <f>N13+O13+P13</f>
        <v>0</v>
      </c>
      <c r="M13" s="3" t="s">
        <v>38</v>
      </c>
      <c r="N13" s="3"/>
      <c r="O13" s="3"/>
      <c r="P13" s="3"/>
      <c r="Q13" s="2" t="s">
        <v>38</v>
      </c>
      <c r="R13" s="7">
        <f>T13+U13+V13</f>
        <v>0</v>
      </c>
      <c r="S13" s="3" t="s">
        <v>38</v>
      </c>
      <c r="T13" s="3"/>
      <c r="U13" s="3"/>
      <c r="V13" s="3"/>
      <c r="W13" s="2" t="s">
        <v>38</v>
      </c>
    </row>
    <row r="14" spans="1:23" ht="30" x14ac:dyDescent="0.25">
      <c r="A14" s="214" t="s">
        <v>14</v>
      </c>
      <c r="B14" s="1" t="s">
        <v>343</v>
      </c>
      <c r="C14" s="1" t="s">
        <v>16</v>
      </c>
      <c r="D14" s="1" t="s">
        <v>16</v>
      </c>
      <c r="E14" s="1" t="s">
        <v>16</v>
      </c>
      <c r="F14" s="7">
        <f>K14</f>
        <v>0</v>
      </c>
      <c r="G14" s="3" t="s">
        <v>38</v>
      </c>
      <c r="H14" s="3" t="s">
        <v>38</v>
      </c>
      <c r="I14" s="3" t="s">
        <v>38</v>
      </c>
      <c r="J14" s="3" t="s">
        <v>38</v>
      </c>
      <c r="K14" s="2"/>
      <c r="L14" s="7">
        <f>Q14</f>
        <v>0</v>
      </c>
      <c r="M14" s="3" t="s">
        <v>38</v>
      </c>
      <c r="N14" s="3" t="s">
        <v>38</v>
      </c>
      <c r="O14" s="3" t="s">
        <v>38</v>
      </c>
      <c r="P14" s="3" t="s">
        <v>38</v>
      </c>
      <c r="Q14" s="2"/>
      <c r="R14" s="7">
        <f>W14</f>
        <v>0</v>
      </c>
      <c r="S14" s="3" t="s">
        <v>38</v>
      </c>
      <c r="T14" s="3" t="s">
        <v>38</v>
      </c>
      <c r="U14" s="3" t="s">
        <v>38</v>
      </c>
      <c r="V14" s="3" t="s">
        <v>38</v>
      </c>
      <c r="W14" s="2"/>
    </row>
    <row r="15" spans="1:23" s="14" customFormat="1" x14ac:dyDescent="0.25">
      <c r="A15" s="12" t="s">
        <v>12</v>
      </c>
      <c r="B15" s="6" t="s">
        <v>343</v>
      </c>
      <c r="C15" s="6" t="s">
        <v>16</v>
      </c>
      <c r="D15" s="6" t="s">
        <v>16</v>
      </c>
      <c r="E15" s="6" t="s">
        <v>16</v>
      </c>
      <c r="F15" s="10">
        <f>F17+F18+F19+F20+F16</f>
        <v>12528000</v>
      </c>
      <c r="G15" s="239">
        <f>G17</f>
        <v>11748000</v>
      </c>
      <c r="H15" s="239">
        <f>H19</f>
        <v>0</v>
      </c>
      <c r="I15" s="11">
        <f>I19</f>
        <v>0</v>
      </c>
      <c r="J15" s="239">
        <f>J17+J18+J19+J16</f>
        <v>780000</v>
      </c>
      <c r="K15" s="11">
        <f>K20</f>
        <v>0</v>
      </c>
      <c r="L15" s="10">
        <f>L17+L18+L19+L20+L16</f>
        <v>12838000</v>
      </c>
      <c r="M15" s="239">
        <f>M17</f>
        <v>12038000</v>
      </c>
      <c r="N15" s="11">
        <f>N19</f>
        <v>0</v>
      </c>
      <c r="O15" s="11">
        <f>O19</f>
        <v>0</v>
      </c>
      <c r="P15" s="239">
        <f>P17+P18+P19+P16</f>
        <v>800000</v>
      </c>
      <c r="Q15" s="11">
        <f>Q20</f>
        <v>0</v>
      </c>
      <c r="R15" s="10">
        <f>R17+R18+R19+R20+R16</f>
        <v>13046000</v>
      </c>
      <c r="S15" s="239">
        <f>S17</f>
        <v>12246000</v>
      </c>
      <c r="T15" s="11">
        <f>T19</f>
        <v>0</v>
      </c>
      <c r="U15" s="11">
        <f>U19</f>
        <v>0</v>
      </c>
      <c r="V15" s="239">
        <f>V17+V18+V19+V16</f>
        <v>800000</v>
      </c>
      <c r="W15" s="11">
        <f>W20</f>
        <v>0</v>
      </c>
    </row>
    <row r="16" spans="1:23" x14ac:dyDescent="0.25">
      <c r="A16" s="13" t="s">
        <v>40</v>
      </c>
      <c r="B16" s="4" t="s">
        <v>344</v>
      </c>
      <c r="C16" s="4" t="s">
        <v>38</v>
      </c>
      <c r="D16" s="4" t="s">
        <v>38</v>
      </c>
      <c r="E16" s="4" t="s">
        <v>38</v>
      </c>
      <c r="F16" s="10">
        <f>J16</f>
        <v>0</v>
      </c>
      <c r="G16" s="15" t="s">
        <v>38</v>
      </c>
      <c r="H16" s="15" t="s">
        <v>38</v>
      </c>
      <c r="I16" s="15" t="s">
        <v>38</v>
      </c>
      <c r="J16" s="240"/>
      <c r="K16" s="5" t="s">
        <v>38</v>
      </c>
      <c r="L16" s="10">
        <f>P16</f>
        <v>0</v>
      </c>
      <c r="M16" s="15" t="s">
        <v>38</v>
      </c>
      <c r="N16" s="15" t="s">
        <v>38</v>
      </c>
      <c r="O16" s="15" t="s">
        <v>38</v>
      </c>
      <c r="P16" s="240"/>
      <c r="Q16" s="5" t="s">
        <v>38</v>
      </c>
      <c r="R16" s="10">
        <f>V16</f>
        <v>0</v>
      </c>
      <c r="S16" s="15" t="s">
        <v>38</v>
      </c>
      <c r="T16" s="15" t="s">
        <v>38</v>
      </c>
      <c r="U16" s="15" t="s">
        <v>38</v>
      </c>
      <c r="V16" s="15"/>
      <c r="W16" s="5" t="s">
        <v>38</v>
      </c>
    </row>
    <row r="17" spans="1:23" x14ac:dyDescent="0.25">
      <c r="A17" s="214" t="s">
        <v>9</v>
      </c>
      <c r="B17" s="1">
        <v>130</v>
      </c>
      <c r="C17" s="1" t="s">
        <v>16</v>
      </c>
      <c r="D17" s="1" t="s">
        <v>16</v>
      </c>
      <c r="E17" s="1" t="s">
        <v>16</v>
      </c>
      <c r="F17" s="10">
        <f>G17+J17</f>
        <v>12528000</v>
      </c>
      <c r="G17" s="241">
        <v>11748000</v>
      </c>
      <c r="H17" s="3" t="s">
        <v>38</v>
      </c>
      <c r="I17" s="3" t="s">
        <v>38</v>
      </c>
      <c r="J17" s="241">
        <v>780000</v>
      </c>
      <c r="K17" s="2" t="s">
        <v>38</v>
      </c>
      <c r="L17" s="10">
        <f>M17+P17</f>
        <v>12838000</v>
      </c>
      <c r="M17" s="241">
        <v>12038000</v>
      </c>
      <c r="N17" s="3" t="s">
        <v>38</v>
      </c>
      <c r="O17" s="3" t="s">
        <v>38</v>
      </c>
      <c r="P17" s="241">
        <v>800000</v>
      </c>
      <c r="Q17" s="2" t="s">
        <v>38</v>
      </c>
      <c r="R17" s="10">
        <f>S17+V17</f>
        <v>13046000</v>
      </c>
      <c r="S17" s="241">
        <v>12246000</v>
      </c>
      <c r="T17" s="3" t="s">
        <v>38</v>
      </c>
      <c r="U17" s="3" t="s">
        <v>38</v>
      </c>
      <c r="V17" s="241">
        <v>800000</v>
      </c>
      <c r="W17" s="2" t="s">
        <v>38</v>
      </c>
    </row>
    <row r="18" spans="1:23" x14ac:dyDescent="0.25">
      <c r="A18" s="214" t="s">
        <v>10</v>
      </c>
      <c r="B18" s="1">
        <v>140</v>
      </c>
      <c r="C18" s="1" t="s">
        <v>16</v>
      </c>
      <c r="D18" s="1" t="s">
        <v>16</v>
      </c>
      <c r="E18" s="1" t="s">
        <v>16</v>
      </c>
      <c r="F18" s="10">
        <f>J18</f>
        <v>0</v>
      </c>
      <c r="G18" s="3" t="s">
        <v>38</v>
      </c>
      <c r="H18" s="3" t="s">
        <v>38</v>
      </c>
      <c r="I18" s="3" t="s">
        <v>38</v>
      </c>
      <c r="J18" s="3"/>
      <c r="K18" s="2" t="s">
        <v>38</v>
      </c>
      <c r="L18" s="10">
        <f>P18</f>
        <v>0</v>
      </c>
      <c r="M18" s="3" t="s">
        <v>38</v>
      </c>
      <c r="N18" s="3" t="s">
        <v>38</v>
      </c>
      <c r="O18" s="3" t="s">
        <v>38</v>
      </c>
      <c r="P18" s="3"/>
      <c r="Q18" s="2" t="s">
        <v>38</v>
      </c>
      <c r="R18" s="10">
        <f>V18</f>
        <v>0</v>
      </c>
      <c r="S18" s="3" t="s">
        <v>38</v>
      </c>
      <c r="T18" s="3" t="s">
        <v>38</v>
      </c>
      <c r="U18" s="3" t="s">
        <v>38</v>
      </c>
      <c r="V18" s="3"/>
      <c r="W18" s="2" t="s">
        <v>38</v>
      </c>
    </row>
    <row r="19" spans="1:23" x14ac:dyDescent="0.25">
      <c r="A19" s="214" t="s">
        <v>11</v>
      </c>
      <c r="B19" s="1">
        <v>180</v>
      </c>
      <c r="C19" s="1" t="s">
        <v>16</v>
      </c>
      <c r="D19" s="1" t="s">
        <v>16</v>
      </c>
      <c r="E19" s="1" t="s">
        <v>16</v>
      </c>
      <c r="F19" s="10">
        <f>H19+I19+J19</f>
        <v>0</v>
      </c>
      <c r="G19" s="3" t="s">
        <v>38</v>
      </c>
      <c r="H19" s="241"/>
      <c r="I19" s="3"/>
      <c r="J19" s="3"/>
      <c r="K19" s="2" t="s">
        <v>38</v>
      </c>
      <c r="L19" s="10">
        <f>N19+O19+P19</f>
        <v>0</v>
      </c>
      <c r="M19" s="3" t="s">
        <v>38</v>
      </c>
      <c r="N19" s="3"/>
      <c r="O19" s="3"/>
      <c r="P19" s="3"/>
      <c r="Q19" s="2" t="s">
        <v>38</v>
      </c>
      <c r="R19" s="10">
        <f>T19+U19+V19</f>
        <v>0</v>
      </c>
      <c r="S19" s="3" t="s">
        <v>38</v>
      </c>
      <c r="T19" s="3"/>
      <c r="U19" s="3"/>
      <c r="V19" s="3"/>
      <c r="W19" s="2" t="s">
        <v>38</v>
      </c>
    </row>
    <row r="20" spans="1:23" ht="30" x14ac:dyDescent="0.25">
      <c r="A20" s="214" t="s">
        <v>14</v>
      </c>
      <c r="B20" s="1" t="s">
        <v>343</v>
      </c>
      <c r="C20" s="1" t="s">
        <v>16</v>
      </c>
      <c r="D20" s="1" t="s">
        <v>16</v>
      </c>
      <c r="E20" s="1" t="s">
        <v>16</v>
      </c>
      <c r="F20" s="10">
        <f>K20</f>
        <v>0</v>
      </c>
      <c r="G20" s="3" t="s">
        <v>38</v>
      </c>
      <c r="H20" s="3" t="s">
        <v>38</v>
      </c>
      <c r="I20" s="3" t="s">
        <v>38</v>
      </c>
      <c r="J20" s="3" t="s">
        <v>38</v>
      </c>
      <c r="K20" s="2"/>
      <c r="L20" s="10">
        <f>Q20</f>
        <v>0</v>
      </c>
      <c r="M20" s="3" t="s">
        <v>38</v>
      </c>
      <c r="N20" s="3" t="s">
        <v>38</v>
      </c>
      <c r="O20" s="3" t="s">
        <v>38</v>
      </c>
      <c r="P20" s="3" t="s">
        <v>38</v>
      </c>
      <c r="Q20" s="2"/>
      <c r="R20" s="10">
        <f>W20</f>
        <v>0</v>
      </c>
      <c r="S20" s="3" t="s">
        <v>38</v>
      </c>
      <c r="T20" s="3" t="s">
        <v>38</v>
      </c>
      <c r="U20" s="3" t="s">
        <v>38</v>
      </c>
      <c r="V20" s="3" t="s">
        <v>38</v>
      </c>
      <c r="W20" s="2"/>
    </row>
    <row r="21" spans="1:23" x14ac:dyDescent="0.25">
      <c r="A21" s="12" t="s">
        <v>13</v>
      </c>
      <c r="B21" s="6" t="s">
        <v>16</v>
      </c>
      <c r="C21" s="6" t="s">
        <v>343</v>
      </c>
      <c r="D21" s="6" t="s">
        <v>343</v>
      </c>
      <c r="E21" s="6" t="s">
        <v>345</v>
      </c>
      <c r="F21" s="9">
        <f>G21+H21+I21+J21+K21</f>
        <v>12528000</v>
      </c>
      <c r="G21" s="9">
        <f>G22+G65</f>
        <v>11748000</v>
      </c>
      <c r="H21" s="9">
        <f>H22+H65</f>
        <v>0</v>
      </c>
      <c r="I21" s="9">
        <f>I22+I65</f>
        <v>0</v>
      </c>
      <c r="J21" s="9">
        <f>J22+J65</f>
        <v>780000</v>
      </c>
      <c r="K21" s="9">
        <f>K22+K65</f>
        <v>0</v>
      </c>
      <c r="L21" s="9">
        <f>M21+N21+O21+P21+Q21</f>
        <v>12838000</v>
      </c>
      <c r="M21" s="9">
        <f>M22+M65</f>
        <v>12038000</v>
      </c>
      <c r="N21" s="9">
        <f>N22+N65</f>
        <v>0</v>
      </c>
      <c r="O21" s="9">
        <f>O22+O65</f>
        <v>0</v>
      </c>
      <c r="P21" s="9">
        <f>P22+P65</f>
        <v>800000</v>
      </c>
      <c r="Q21" s="9">
        <f>Q22+Q65</f>
        <v>0</v>
      </c>
      <c r="R21" s="9">
        <f>S21+T21+U21+V21+W21</f>
        <v>13046000</v>
      </c>
      <c r="S21" s="9">
        <f>S22+S65</f>
        <v>12246000</v>
      </c>
      <c r="T21" s="9">
        <f>T22+T65</f>
        <v>0</v>
      </c>
      <c r="U21" s="9">
        <f>U22+U65</f>
        <v>0</v>
      </c>
      <c r="V21" s="9">
        <f>V22+V65</f>
        <v>800000</v>
      </c>
      <c r="W21" s="9">
        <f>W22+W65</f>
        <v>0</v>
      </c>
    </row>
    <row r="22" spans="1:23" x14ac:dyDescent="0.25">
      <c r="A22" s="214" t="s">
        <v>15</v>
      </c>
      <c r="B22" s="1" t="s">
        <v>16</v>
      </c>
      <c r="C22" s="4">
        <v>200</v>
      </c>
      <c r="D22" s="4" t="s">
        <v>343</v>
      </c>
      <c r="E22" s="4" t="s">
        <v>345</v>
      </c>
      <c r="F22" s="9">
        <f t="shared" ref="F22:F85" si="0">G22+H22+I22+J22+K22</f>
        <v>11497500</v>
      </c>
      <c r="G22" s="2">
        <f>G23+G27+G48+G50</f>
        <v>10763000</v>
      </c>
      <c r="H22" s="2">
        <f>H23+H27+H48+H50</f>
        <v>0</v>
      </c>
      <c r="I22" s="2">
        <f>I23+I27+I48+I50</f>
        <v>0</v>
      </c>
      <c r="J22" s="2">
        <f>J23+J27+J48+J50</f>
        <v>734500</v>
      </c>
      <c r="K22" s="2">
        <f>K23+K27+K48+K50</f>
        <v>0</v>
      </c>
      <c r="L22" s="9">
        <f t="shared" ref="L22:L49" si="1">M22+N22+O22+P22+Q22</f>
        <v>12144220</v>
      </c>
      <c r="M22" s="2">
        <f>M23+M27+M48+M50</f>
        <v>11374220</v>
      </c>
      <c r="N22" s="2">
        <f>N23+N27+N48+N50</f>
        <v>0</v>
      </c>
      <c r="O22" s="2">
        <f>O23+O27+O48+O50</f>
        <v>0</v>
      </c>
      <c r="P22" s="2">
        <f>P23+P27+P48+P50</f>
        <v>770000</v>
      </c>
      <c r="Q22" s="2">
        <f>Q23+Q27+Q48+Q50</f>
        <v>0</v>
      </c>
      <c r="R22" s="9">
        <f t="shared" ref="R22:R49" si="2">S22+T22+U22+V22+W22</f>
        <v>12352220</v>
      </c>
      <c r="S22" s="2">
        <f>S23+S27+S48+S50</f>
        <v>11582220</v>
      </c>
      <c r="T22" s="2">
        <f>T23+T27+T48+T50</f>
        <v>0</v>
      </c>
      <c r="U22" s="2">
        <f>U23+U27+U48+U50</f>
        <v>0</v>
      </c>
      <c r="V22" s="2">
        <f>V23+V27+V48+V50</f>
        <v>770000</v>
      </c>
      <c r="W22" s="2">
        <f>W23+W27+W48+W50</f>
        <v>0</v>
      </c>
    </row>
    <row r="23" spans="1:23" ht="30" x14ac:dyDescent="0.25">
      <c r="A23" s="214" t="s">
        <v>17</v>
      </c>
      <c r="B23" s="1" t="s">
        <v>16</v>
      </c>
      <c r="C23" s="4">
        <v>210</v>
      </c>
      <c r="D23" s="4" t="s">
        <v>343</v>
      </c>
      <c r="E23" s="4" t="s">
        <v>345</v>
      </c>
      <c r="F23" s="9">
        <f t="shared" si="0"/>
        <v>7996140</v>
      </c>
      <c r="G23" s="2">
        <f>G24+G25+G26</f>
        <v>7686160</v>
      </c>
      <c r="H23" s="2">
        <f t="shared" ref="H23:K23" si="3">H24+H25+H26</f>
        <v>0</v>
      </c>
      <c r="I23" s="2">
        <f t="shared" si="3"/>
        <v>0</v>
      </c>
      <c r="J23" s="2">
        <f t="shared" si="3"/>
        <v>309980</v>
      </c>
      <c r="K23" s="2">
        <f t="shared" si="3"/>
        <v>0</v>
      </c>
      <c r="L23" s="9">
        <f t="shared" si="1"/>
        <v>8448800</v>
      </c>
      <c r="M23" s="2">
        <f>M24+M25+M26</f>
        <v>8138820</v>
      </c>
      <c r="N23" s="2">
        <f t="shared" ref="N23:Q23" si="4">N24+N25+N26</f>
        <v>0</v>
      </c>
      <c r="O23" s="2">
        <f t="shared" si="4"/>
        <v>0</v>
      </c>
      <c r="P23" s="2">
        <f t="shared" si="4"/>
        <v>309980</v>
      </c>
      <c r="Q23" s="2">
        <f t="shared" si="4"/>
        <v>0</v>
      </c>
      <c r="R23" s="9">
        <f t="shared" si="2"/>
        <v>8656800</v>
      </c>
      <c r="S23" s="2">
        <f>S24+S25+S26</f>
        <v>8346820</v>
      </c>
      <c r="T23" s="2">
        <f t="shared" ref="T23:W23" si="5">T24+T25+T26</f>
        <v>0</v>
      </c>
      <c r="U23" s="2">
        <f t="shared" si="5"/>
        <v>0</v>
      </c>
      <c r="V23" s="2">
        <f t="shared" si="5"/>
        <v>309980</v>
      </c>
      <c r="W23" s="2">
        <f t="shared" si="5"/>
        <v>0</v>
      </c>
    </row>
    <row r="24" spans="1:23" x14ac:dyDescent="0.25">
      <c r="A24" s="214" t="s">
        <v>18</v>
      </c>
      <c r="B24" s="1" t="s">
        <v>16</v>
      </c>
      <c r="C24" s="4">
        <v>211</v>
      </c>
      <c r="D24" s="4">
        <v>111</v>
      </c>
      <c r="E24" s="189" t="s">
        <v>346</v>
      </c>
      <c r="F24" s="9">
        <f t="shared" si="0"/>
        <v>6141140</v>
      </c>
      <c r="G24" s="2">
        <v>5903160</v>
      </c>
      <c r="H24" s="2"/>
      <c r="I24" s="2"/>
      <c r="J24" s="2">
        <v>237980</v>
      </c>
      <c r="K24" s="2"/>
      <c r="L24" s="9">
        <f t="shared" si="1"/>
        <v>6488797</v>
      </c>
      <c r="M24" s="2">
        <v>6250817</v>
      </c>
      <c r="N24" s="2"/>
      <c r="O24" s="2"/>
      <c r="P24" s="2">
        <v>237980</v>
      </c>
      <c r="Q24" s="2"/>
      <c r="R24" s="9">
        <f t="shared" si="2"/>
        <v>6648551</v>
      </c>
      <c r="S24" s="2">
        <v>6410571</v>
      </c>
      <c r="T24" s="2"/>
      <c r="U24" s="2"/>
      <c r="V24" s="2">
        <v>237980</v>
      </c>
      <c r="W24" s="2"/>
    </row>
    <row r="25" spans="1:23" x14ac:dyDescent="0.25">
      <c r="A25" s="214" t="s">
        <v>19</v>
      </c>
      <c r="B25" s="1" t="s">
        <v>16</v>
      </c>
      <c r="C25" s="4">
        <v>212</v>
      </c>
      <c r="D25" s="4">
        <v>112</v>
      </c>
      <c r="E25" s="189" t="s">
        <v>346</v>
      </c>
      <c r="F25" s="9">
        <f t="shared" si="0"/>
        <v>0</v>
      </c>
      <c r="G25" s="2">
        <v>0</v>
      </c>
      <c r="H25" s="2"/>
      <c r="I25" s="2"/>
      <c r="J25" s="2"/>
      <c r="K25" s="2"/>
      <c r="L25" s="9">
        <f t="shared" si="1"/>
        <v>0</v>
      </c>
      <c r="M25" s="2"/>
      <c r="N25" s="2"/>
      <c r="O25" s="2"/>
      <c r="P25" s="2"/>
      <c r="Q25" s="2"/>
      <c r="R25" s="9">
        <f t="shared" si="2"/>
        <v>0</v>
      </c>
      <c r="S25" s="2"/>
      <c r="T25" s="2"/>
      <c r="U25" s="2"/>
      <c r="V25" s="2"/>
      <c r="W25" s="2"/>
    </row>
    <row r="26" spans="1:23" ht="30" x14ac:dyDescent="0.25">
      <c r="A26" s="214" t="s">
        <v>20</v>
      </c>
      <c r="B26" s="1" t="s">
        <v>16</v>
      </c>
      <c r="C26" s="4">
        <v>213</v>
      </c>
      <c r="D26" s="4">
        <v>119</v>
      </c>
      <c r="E26" s="189" t="s">
        <v>346</v>
      </c>
      <c r="F26" s="9">
        <f t="shared" si="0"/>
        <v>1855000</v>
      </c>
      <c r="G26" s="2">
        <v>1783000</v>
      </c>
      <c r="H26" s="2"/>
      <c r="I26" s="2"/>
      <c r="J26" s="2">
        <v>72000</v>
      </c>
      <c r="K26" s="2"/>
      <c r="L26" s="9">
        <f t="shared" si="1"/>
        <v>1960003</v>
      </c>
      <c r="M26" s="2">
        <v>1888003</v>
      </c>
      <c r="N26" s="2"/>
      <c r="O26" s="2"/>
      <c r="P26" s="2">
        <v>72000</v>
      </c>
      <c r="Q26" s="2"/>
      <c r="R26" s="9">
        <f t="shared" si="2"/>
        <v>2008249</v>
      </c>
      <c r="S26" s="2">
        <v>1936249</v>
      </c>
      <c r="T26" s="2"/>
      <c r="U26" s="2"/>
      <c r="V26" s="2">
        <v>72000</v>
      </c>
      <c r="W26" s="2"/>
    </row>
    <row r="27" spans="1:23" x14ac:dyDescent="0.25">
      <c r="A27" s="214" t="s">
        <v>21</v>
      </c>
      <c r="B27" s="1" t="s">
        <v>16</v>
      </c>
      <c r="C27" s="4">
        <v>220</v>
      </c>
      <c r="D27" s="4" t="s">
        <v>343</v>
      </c>
      <c r="E27" s="189" t="s">
        <v>346</v>
      </c>
      <c r="F27" s="9">
        <f t="shared" si="0"/>
        <v>2820760</v>
      </c>
      <c r="G27" s="2">
        <f>G28+G29+G30+G31+G32+G33+G34+G35+G36+G37+G38+G40+G41+G42+G43+G45+G46+G47</f>
        <v>2404240</v>
      </c>
      <c r="H27" s="2">
        <f>H28+H29+H30+H31+H32+H33+H34+H35+H36+H37+H38+H40+H41+H42+H43+H45+H46+H47</f>
        <v>0</v>
      </c>
      <c r="I27" s="2">
        <f>I28+I29+I30+I31+I32+I33+I34+I35+I36+I37+I38+I40+I41+I42+I43+I45+I46+I47</f>
        <v>0</v>
      </c>
      <c r="J27" s="2">
        <f>J28+J29+J30+J31+J32+J33+J34+J35+J36+J37+J38+J40+J41+J42+J43+J45+J46+J47</f>
        <v>416520</v>
      </c>
      <c r="K27" s="2">
        <f>K28+K29+K30+K31+K32+K33+K34+K35+K36+K37+K38+K40+K41+K42+K43+K45+K46+K47</f>
        <v>0</v>
      </c>
      <c r="L27" s="9">
        <f t="shared" si="1"/>
        <v>3003420</v>
      </c>
      <c r="M27" s="2">
        <f>M28+M29+M30+M31+M32+M33+M34+M35+M36+M37+M38+M40+M41+M42+M43+M45+M46+M47</f>
        <v>2553400</v>
      </c>
      <c r="N27" s="2">
        <f>N28+N29+N30+N31+N32+N33+N34+N35+N36+N37+N38+N40+N41+N42+N43+N45+N46+N47</f>
        <v>0</v>
      </c>
      <c r="O27" s="2">
        <f>O28+O29+O30+O31+O32+O33+O34+O35+O36+O37+O38+O40+O41+O42+O43+O45+O46+O47</f>
        <v>0</v>
      </c>
      <c r="P27" s="2">
        <f>P28+P29+P30+P31+P32+P33+P34+P35+P36+P37+P38+P40+P41+P42+P43+P45+P46+P47</f>
        <v>450020</v>
      </c>
      <c r="Q27" s="2">
        <f>Q28+Q29+Q30+Q31+Q32+Q33+Q34+Q35+Q36+Q37+Q38+Q40+Q41+Q42+Q43+Q45+Q46+Q47</f>
        <v>0</v>
      </c>
      <c r="R27" s="9">
        <f t="shared" si="2"/>
        <v>3003420</v>
      </c>
      <c r="S27" s="2">
        <f>S28+S29+S30+S31+S32+S33+S34+S35+S36+S37+S38+S40+S41+S42+S43+S45+S46+S47</f>
        <v>2553400</v>
      </c>
      <c r="T27" s="2">
        <f>T28+T29+T30+T31+T32+T33+T34+T35+T36+T37+T38+T40+T41+T42+T43+T45+T46+T47</f>
        <v>0</v>
      </c>
      <c r="U27" s="2">
        <f>U28+U29+U30+U31+U32+U33+U34+U35+U36+U37+U38+U40+U41+U42+U43+U45+U46+U47</f>
        <v>0</v>
      </c>
      <c r="V27" s="2">
        <f>V28+V29+V30+V31+V32+V33+V34+V35+V36+V37+V38+V40+V41+V42+V43+V45+V46+V47</f>
        <v>450020</v>
      </c>
      <c r="W27" s="2">
        <f>W28+W29+W30+W31+W32+W33+W34+W35+W36+W37+W38+W40+W41+W42+W43+W45+W46+W47</f>
        <v>0</v>
      </c>
    </row>
    <row r="28" spans="1:23" x14ac:dyDescent="0.25">
      <c r="A28" s="216" t="s">
        <v>22</v>
      </c>
      <c r="B28" s="1" t="s">
        <v>16</v>
      </c>
      <c r="C28" s="4">
        <v>221</v>
      </c>
      <c r="D28" s="4">
        <v>244</v>
      </c>
      <c r="E28" s="189" t="s">
        <v>346</v>
      </c>
      <c r="F28" s="9">
        <f t="shared" si="0"/>
        <v>49200</v>
      </c>
      <c r="G28" s="2">
        <v>49200</v>
      </c>
      <c r="H28" s="2"/>
      <c r="I28" s="2"/>
      <c r="J28" s="2"/>
      <c r="K28" s="2"/>
      <c r="L28" s="9">
        <f t="shared" si="1"/>
        <v>53400</v>
      </c>
      <c r="M28" s="2">
        <v>53400</v>
      </c>
      <c r="N28" s="2"/>
      <c r="O28" s="2"/>
      <c r="P28" s="2"/>
      <c r="Q28" s="2"/>
      <c r="R28" s="9">
        <f t="shared" si="2"/>
        <v>53400</v>
      </c>
      <c r="S28" s="2">
        <v>53400</v>
      </c>
      <c r="T28" s="2"/>
      <c r="U28" s="2"/>
      <c r="V28" s="2"/>
      <c r="W28" s="2"/>
    </row>
    <row r="29" spans="1:23" ht="15" customHeight="1" x14ac:dyDescent="0.25">
      <c r="A29" s="282" t="s">
        <v>23</v>
      </c>
      <c r="B29" s="1" t="s">
        <v>16</v>
      </c>
      <c r="C29" s="4">
        <v>222</v>
      </c>
      <c r="D29" s="4">
        <v>243</v>
      </c>
      <c r="E29" s="189" t="s">
        <v>346</v>
      </c>
      <c r="F29" s="9">
        <f t="shared" si="0"/>
        <v>0</v>
      </c>
      <c r="G29" s="2"/>
      <c r="H29" s="2"/>
      <c r="I29" s="2"/>
      <c r="J29" s="2"/>
      <c r="K29" s="2"/>
      <c r="L29" s="9">
        <f t="shared" si="1"/>
        <v>0</v>
      </c>
      <c r="M29" s="2"/>
      <c r="N29" s="2"/>
      <c r="O29" s="2"/>
      <c r="P29" s="2"/>
      <c r="Q29" s="2"/>
      <c r="R29" s="9">
        <f t="shared" si="2"/>
        <v>0</v>
      </c>
      <c r="S29" s="2"/>
      <c r="T29" s="2"/>
      <c r="U29" s="2"/>
      <c r="V29" s="2"/>
      <c r="W29" s="2"/>
    </row>
    <row r="30" spans="1:23" ht="15" customHeight="1" x14ac:dyDescent="0.25">
      <c r="A30" s="282"/>
      <c r="B30" s="1" t="s">
        <v>16</v>
      </c>
      <c r="C30" s="4">
        <v>222</v>
      </c>
      <c r="D30" s="4">
        <v>244</v>
      </c>
      <c r="E30" s="189" t="s">
        <v>346</v>
      </c>
      <c r="F30" s="9">
        <f t="shared" si="0"/>
        <v>60000</v>
      </c>
      <c r="G30" s="2">
        <v>40000</v>
      </c>
      <c r="H30" s="2"/>
      <c r="I30" s="2"/>
      <c r="J30" s="2">
        <v>20000</v>
      </c>
      <c r="K30" s="2"/>
      <c r="L30" s="9">
        <f t="shared" si="1"/>
        <v>60000</v>
      </c>
      <c r="M30" s="2">
        <v>40000</v>
      </c>
      <c r="N30" s="2"/>
      <c r="O30" s="2"/>
      <c r="P30" s="2">
        <v>20000</v>
      </c>
      <c r="Q30" s="2"/>
      <c r="R30" s="9">
        <f t="shared" si="2"/>
        <v>60000</v>
      </c>
      <c r="S30" s="2">
        <v>40000</v>
      </c>
      <c r="T30" s="2"/>
      <c r="U30" s="2"/>
      <c r="V30" s="2">
        <v>20000</v>
      </c>
      <c r="W30" s="2"/>
    </row>
    <row r="31" spans="1:23" ht="15" customHeight="1" x14ac:dyDescent="0.25">
      <c r="A31" s="282"/>
      <c r="B31" s="1" t="s">
        <v>16</v>
      </c>
      <c r="C31" s="4">
        <v>222</v>
      </c>
      <c r="D31" s="4">
        <v>412</v>
      </c>
      <c r="E31" s="189" t="s">
        <v>346</v>
      </c>
      <c r="F31" s="9">
        <f t="shared" si="0"/>
        <v>0</v>
      </c>
      <c r="G31" s="2"/>
      <c r="H31" s="2"/>
      <c r="I31" s="2"/>
      <c r="J31" s="2"/>
      <c r="K31" s="2"/>
      <c r="L31" s="9">
        <f t="shared" si="1"/>
        <v>0</v>
      </c>
      <c r="M31" s="2"/>
      <c r="N31" s="2"/>
      <c r="O31" s="2"/>
      <c r="P31" s="2"/>
      <c r="Q31" s="2"/>
      <c r="R31" s="9">
        <f t="shared" si="2"/>
        <v>0</v>
      </c>
      <c r="S31" s="2"/>
      <c r="T31" s="2"/>
      <c r="U31" s="2"/>
      <c r="V31" s="2"/>
      <c r="W31" s="2"/>
    </row>
    <row r="32" spans="1:23" x14ac:dyDescent="0.25">
      <c r="A32" s="282"/>
      <c r="B32" s="1" t="s">
        <v>16</v>
      </c>
      <c r="C32" s="4">
        <v>222</v>
      </c>
      <c r="D32" s="4">
        <v>414</v>
      </c>
      <c r="E32" s="189" t="s">
        <v>346</v>
      </c>
      <c r="F32" s="9">
        <f t="shared" si="0"/>
        <v>0</v>
      </c>
      <c r="G32" s="2"/>
      <c r="H32" s="2"/>
      <c r="I32" s="2"/>
      <c r="J32" s="2"/>
      <c r="K32" s="2"/>
      <c r="L32" s="9">
        <f t="shared" si="1"/>
        <v>0</v>
      </c>
      <c r="M32" s="2"/>
      <c r="N32" s="2"/>
      <c r="O32" s="2"/>
      <c r="P32" s="2"/>
      <c r="Q32" s="2"/>
      <c r="R32" s="9">
        <f t="shared" si="2"/>
        <v>0</v>
      </c>
      <c r="S32" s="2"/>
      <c r="T32" s="2"/>
      <c r="U32" s="2"/>
      <c r="V32" s="2"/>
      <c r="W32" s="2"/>
    </row>
    <row r="33" spans="1:23" x14ac:dyDescent="0.25">
      <c r="A33" s="282"/>
      <c r="B33" s="1" t="s">
        <v>16</v>
      </c>
      <c r="C33" s="4">
        <v>222</v>
      </c>
      <c r="D33" s="4">
        <v>417</v>
      </c>
      <c r="E33" s="189" t="s">
        <v>346</v>
      </c>
      <c r="F33" s="9">
        <f t="shared" si="0"/>
        <v>0</v>
      </c>
      <c r="G33" s="2"/>
      <c r="H33" s="2"/>
      <c r="I33" s="2"/>
      <c r="J33" s="2"/>
      <c r="K33" s="2"/>
      <c r="L33" s="9">
        <f t="shared" si="1"/>
        <v>0</v>
      </c>
      <c r="M33" s="2"/>
      <c r="N33" s="2"/>
      <c r="O33" s="2"/>
      <c r="P33" s="2"/>
      <c r="Q33" s="2"/>
      <c r="R33" s="9">
        <f t="shared" si="2"/>
        <v>0</v>
      </c>
      <c r="S33" s="2"/>
      <c r="T33" s="2"/>
      <c r="U33" s="2"/>
      <c r="V33" s="2"/>
      <c r="W33" s="2"/>
    </row>
    <row r="34" spans="1:23" ht="21" customHeight="1" x14ac:dyDescent="0.25">
      <c r="A34" s="214" t="s">
        <v>24</v>
      </c>
      <c r="B34" s="1" t="s">
        <v>16</v>
      </c>
      <c r="C34" s="4">
        <v>223</v>
      </c>
      <c r="D34" s="4">
        <v>244</v>
      </c>
      <c r="E34" s="189" t="s">
        <v>346</v>
      </c>
      <c r="F34" s="9">
        <f t="shared" si="0"/>
        <v>1590200</v>
      </c>
      <c r="G34" s="2">
        <v>1454700</v>
      </c>
      <c r="H34" s="2"/>
      <c r="I34" s="2"/>
      <c r="J34" s="2">
        <v>135500</v>
      </c>
      <c r="K34" s="2"/>
      <c r="L34" s="9">
        <f t="shared" si="1"/>
        <v>1769000</v>
      </c>
      <c r="M34" s="2">
        <v>1600000</v>
      </c>
      <c r="N34" s="2"/>
      <c r="O34" s="2"/>
      <c r="P34" s="2">
        <v>169000</v>
      </c>
      <c r="Q34" s="2"/>
      <c r="R34" s="9">
        <f t="shared" si="2"/>
        <v>1769000</v>
      </c>
      <c r="S34" s="2">
        <v>1600000</v>
      </c>
      <c r="T34" s="2"/>
      <c r="U34" s="2"/>
      <c r="V34" s="2">
        <v>169000</v>
      </c>
      <c r="W34" s="2"/>
    </row>
    <row r="35" spans="1:23" ht="15" customHeight="1" x14ac:dyDescent="0.25">
      <c r="A35" s="284" t="s">
        <v>25</v>
      </c>
      <c r="B35" s="1" t="s">
        <v>16</v>
      </c>
      <c r="C35" s="4">
        <v>224</v>
      </c>
      <c r="D35" s="4">
        <v>243</v>
      </c>
      <c r="E35" s="189" t="s">
        <v>346</v>
      </c>
      <c r="F35" s="9">
        <f t="shared" si="0"/>
        <v>0</v>
      </c>
      <c r="G35" s="2"/>
      <c r="H35" s="2"/>
      <c r="I35" s="2"/>
      <c r="J35" s="2"/>
      <c r="K35" s="2"/>
      <c r="L35" s="9">
        <f t="shared" si="1"/>
        <v>0</v>
      </c>
      <c r="M35" s="2"/>
      <c r="N35" s="2"/>
      <c r="O35" s="2"/>
      <c r="P35" s="2"/>
      <c r="Q35" s="2"/>
      <c r="R35" s="9">
        <f t="shared" si="2"/>
        <v>0</v>
      </c>
      <c r="S35" s="2"/>
      <c r="T35" s="2"/>
      <c r="U35" s="2"/>
      <c r="V35" s="2"/>
      <c r="W35" s="2"/>
    </row>
    <row r="36" spans="1:23" x14ac:dyDescent="0.25">
      <c r="A36" s="285"/>
      <c r="B36" s="1" t="s">
        <v>16</v>
      </c>
      <c r="C36" s="4">
        <v>224</v>
      </c>
      <c r="D36" s="4">
        <v>244</v>
      </c>
      <c r="E36" s="189" t="s">
        <v>346</v>
      </c>
      <c r="F36" s="9">
        <f t="shared" si="0"/>
        <v>0</v>
      </c>
      <c r="G36" s="2"/>
      <c r="H36" s="2"/>
      <c r="I36" s="2"/>
      <c r="J36" s="2"/>
      <c r="K36" s="2"/>
      <c r="L36" s="9">
        <f t="shared" si="1"/>
        <v>0</v>
      </c>
      <c r="M36" s="2"/>
      <c r="N36" s="2"/>
      <c r="O36" s="2"/>
      <c r="P36" s="2"/>
      <c r="Q36" s="2"/>
      <c r="R36" s="9">
        <f t="shared" si="2"/>
        <v>0</v>
      </c>
      <c r="S36" s="2"/>
      <c r="T36" s="2"/>
      <c r="U36" s="2"/>
      <c r="V36" s="2"/>
      <c r="W36" s="2"/>
    </row>
    <row r="37" spans="1:23" x14ac:dyDescent="0.25">
      <c r="A37" s="285"/>
      <c r="B37" s="1" t="s">
        <v>16</v>
      </c>
      <c r="C37" s="4">
        <v>224</v>
      </c>
      <c r="D37" s="4">
        <v>414</v>
      </c>
      <c r="E37" s="189" t="s">
        <v>346</v>
      </c>
      <c r="F37" s="9">
        <f t="shared" si="0"/>
        <v>0</v>
      </c>
      <c r="G37" s="2"/>
      <c r="H37" s="2"/>
      <c r="I37" s="2"/>
      <c r="J37" s="2"/>
      <c r="K37" s="2"/>
      <c r="L37" s="9">
        <f t="shared" si="1"/>
        <v>0</v>
      </c>
      <c r="M37" s="2"/>
      <c r="N37" s="2"/>
      <c r="O37" s="2"/>
      <c r="P37" s="2"/>
      <c r="Q37" s="2"/>
      <c r="R37" s="9">
        <f t="shared" si="2"/>
        <v>0</v>
      </c>
      <c r="S37" s="2"/>
      <c r="T37" s="2"/>
      <c r="U37" s="2"/>
      <c r="V37" s="2"/>
      <c r="W37" s="2"/>
    </row>
    <row r="38" spans="1:23" ht="15" customHeight="1" x14ac:dyDescent="0.25">
      <c r="A38" s="286"/>
      <c r="B38" s="1" t="s">
        <v>16</v>
      </c>
      <c r="C38" s="4">
        <v>224</v>
      </c>
      <c r="D38" s="4">
        <v>417</v>
      </c>
      <c r="E38" s="189" t="s">
        <v>346</v>
      </c>
      <c r="F38" s="9">
        <f t="shared" si="0"/>
        <v>0</v>
      </c>
      <c r="G38" s="2"/>
      <c r="H38" s="2"/>
      <c r="I38" s="2"/>
      <c r="J38" s="2"/>
      <c r="K38" s="2"/>
      <c r="L38" s="9">
        <f t="shared" si="1"/>
        <v>0</v>
      </c>
      <c r="M38" s="2"/>
      <c r="N38" s="2"/>
      <c r="O38" s="2"/>
      <c r="P38" s="2"/>
      <c r="Q38" s="2"/>
      <c r="R38" s="9">
        <f t="shared" si="2"/>
        <v>0</v>
      </c>
      <c r="S38" s="2"/>
      <c r="T38" s="2"/>
      <c r="U38" s="2"/>
      <c r="V38" s="2"/>
      <c r="W38" s="2"/>
    </row>
    <row r="39" spans="1:23" ht="15" customHeight="1" x14ac:dyDescent="0.25">
      <c r="A39" s="281" t="s">
        <v>26</v>
      </c>
      <c r="B39" s="1" t="s">
        <v>16</v>
      </c>
      <c r="C39" s="4">
        <v>225</v>
      </c>
      <c r="D39" s="4" t="s">
        <v>347</v>
      </c>
      <c r="E39" s="189" t="s">
        <v>346</v>
      </c>
      <c r="F39" s="9"/>
      <c r="G39" s="2"/>
      <c r="H39" s="2"/>
      <c r="I39" s="2"/>
      <c r="J39" s="2"/>
      <c r="K39" s="2"/>
      <c r="L39" s="9"/>
      <c r="M39" s="2"/>
      <c r="N39" s="2"/>
      <c r="O39" s="2"/>
      <c r="P39" s="2"/>
      <c r="Q39" s="2"/>
      <c r="R39" s="9"/>
      <c r="S39" s="2"/>
      <c r="T39" s="2"/>
      <c r="U39" s="2"/>
      <c r="V39" s="2"/>
      <c r="W39" s="2"/>
    </row>
    <row r="40" spans="1:23" x14ac:dyDescent="0.25">
      <c r="A40" s="279"/>
      <c r="B40" s="1" t="s">
        <v>16</v>
      </c>
      <c r="C40" s="4">
        <v>225</v>
      </c>
      <c r="D40" s="4">
        <v>243</v>
      </c>
      <c r="E40" s="189" t="s">
        <v>346</v>
      </c>
      <c r="F40" s="9">
        <f t="shared" si="0"/>
        <v>0</v>
      </c>
      <c r="G40" s="2"/>
      <c r="H40" s="2"/>
      <c r="I40" s="2"/>
      <c r="J40" s="2"/>
      <c r="K40" s="2"/>
      <c r="L40" s="9">
        <f t="shared" si="1"/>
        <v>0</v>
      </c>
      <c r="M40" s="2"/>
      <c r="N40" s="2"/>
      <c r="O40" s="2"/>
      <c r="P40" s="2"/>
      <c r="Q40" s="2"/>
      <c r="R40" s="9">
        <f t="shared" si="2"/>
        <v>0</v>
      </c>
      <c r="S40" s="2"/>
      <c r="T40" s="2"/>
      <c r="U40" s="2"/>
      <c r="V40" s="2"/>
      <c r="W40" s="2"/>
    </row>
    <row r="41" spans="1:23" x14ac:dyDescent="0.25">
      <c r="A41" s="280"/>
      <c r="B41" s="1" t="s">
        <v>16</v>
      </c>
      <c r="C41" s="4">
        <v>225</v>
      </c>
      <c r="D41" s="4">
        <v>244</v>
      </c>
      <c r="E41" s="189" t="s">
        <v>346</v>
      </c>
      <c r="F41" s="9">
        <f t="shared" si="0"/>
        <v>358800</v>
      </c>
      <c r="G41" s="2">
        <v>326200</v>
      </c>
      <c r="H41" s="2"/>
      <c r="I41" s="2"/>
      <c r="J41" s="2">
        <v>32600</v>
      </c>
      <c r="K41" s="2"/>
      <c r="L41" s="9">
        <f t="shared" si="1"/>
        <v>362600</v>
      </c>
      <c r="M41" s="2">
        <v>330000</v>
      </c>
      <c r="N41" s="2"/>
      <c r="O41" s="2"/>
      <c r="P41" s="2">
        <v>32600</v>
      </c>
      <c r="Q41" s="2"/>
      <c r="R41" s="9">
        <f t="shared" si="2"/>
        <v>362600</v>
      </c>
      <c r="S41" s="2">
        <v>330000</v>
      </c>
      <c r="T41" s="2"/>
      <c r="U41" s="2"/>
      <c r="V41" s="2">
        <v>32600</v>
      </c>
      <c r="W41" s="2"/>
    </row>
    <row r="42" spans="1:23" x14ac:dyDescent="0.25">
      <c r="A42" s="279" t="s">
        <v>27</v>
      </c>
      <c r="B42" s="1" t="s">
        <v>16</v>
      </c>
      <c r="C42" s="4">
        <v>226</v>
      </c>
      <c r="D42" s="4">
        <v>243</v>
      </c>
      <c r="E42" s="189" t="s">
        <v>346</v>
      </c>
      <c r="F42" s="9">
        <f t="shared" si="0"/>
        <v>0</v>
      </c>
      <c r="G42" s="2"/>
      <c r="H42" s="2"/>
      <c r="I42" s="2"/>
      <c r="J42" s="2"/>
      <c r="K42" s="2"/>
      <c r="L42" s="9">
        <f t="shared" si="1"/>
        <v>0</v>
      </c>
      <c r="M42" s="2"/>
      <c r="N42" s="2"/>
      <c r="O42" s="2"/>
      <c r="P42" s="2"/>
      <c r="Q42" s="2"/>
      <c r="R42" s="9">
        <f t="shared" si="2"/>
        <v>0</v>
      </c>
      <c r="S42" s="2"/>
      <c r="T42" s="2"/>
      <c r="U42" s="2"/>
      <c r="V42" s="2"/>
      <c r="W42" s="2"/>
    </row>
    <row r="43" spans="1:23" ht="34.5" customHeight="1" x14ac:dyDescent="0.25">
      <c r="A43" s="279"/>
      <c r="B43" s="1" t="s">
        <v>16</v>
      </c>
      <c r="C43" s="4">
        <v>226</v>
      </c>
      <c r="D43" s="4">
        <v>244</v>
      </c>
      <c r="E43" s="189" t="s">
        <v>346</v>
      </c>
      <c r="F43" s="9">
        <f t="shared" si="0"/>
        <v>762560</v>
      </c>
      <c r="G43" s="2">
        <v>534140</v>
      </c>
      <c r="H43" s="2"/>
      <c r="I43" s="2"/>
      <c r="J43" s="2">
        <v>228420</v>
      </c>
      <c r="K43" s="2"/>
      <c r="L43" s="9">
        <f t="shared" si="1"/>
        <v>758420</v>
      </c>
      <c r="M43" s="2">
        <v>530000</v>
      </c>
      <c r="N43" s="2"/>
      <c r="O43" s="2"/>
      <c r="P43" s="2">
        <v>228420</v>
      </c>
      <c r="Q43" s="2"/>
      <c r="R43" s="9">
        <f t="shared" si="2"/>
        <v>758420</v>
      </c>
      <c r="S43" s="2">
        <v>530000</v>
      </c>
      <c r="T43" s="2"/>
      <c r="U43" s="2"/>
      <c r="V43" s="2">
        <v>228420</v>
      </c>
      <c r="W43" s="2"/>
    </row>
    <row r="44" spans="1:23" x14ac:dyDescent="0.25">
      <c r="A44" s="279"/>
      <c r="B44" s="1" t="s">
        <v>16</v>
      </c>
      <c r="C44" s="4">
        <v>226</v>
      </c>
      <c r="D44" s="4">
        <v>412</v>
      </c>
      <c r="E44" s="189" t="s">
        <v>346</v>
      </c>
      <c r="F44" s="9">
        <f t="shared" si="0"/>
        <v>0</v>
      </c>
      <c r="G44" s="2"/>
      <c r="H44" s="2"/>
      <c r="I44" s="2"/>
      <c r="J44" s="2"/>
      <c r="K44" s="2"/>
      <c r="L44" s="9">
        <f t="shared" si="1"/>
        <v>0</v>
      </c>
      <c r="M44" s="2"/>
      <c r="N44" s="2"/>
      <c r="O44" s="2"/>
      <c r="P44" s="2"/>
      <c r="Q44" s="2"/>
      <c r="R44" s="9">
        <f t="shared" si="2"/>
        <v>0</v>
      </c>
      <c r="S44" s="2"/>
      <c r="T44" s="2"/>
      <c r="U44" s="2"/>
      <c r="V44" s="2"/>
      <c r="W44" s="2"/>
    </row>
    <row r="45" spans="1:23" x14ac:dyDescent="0.25">
      <c r="A45" s="279"/>
      <c r="B45" s="1" t="s">
        <v>16</v>
      </c>
      <c r="C45" s="4">
        <v>226</v>
      </c>
      <c r="D45" s="4">
        <v>414</v>
      </c>
      <c r="E45" s="189" t="s">
        <v>346</v>
      </c>
      <c r="F45" s="9">
        <f t="shared" si="0"/>
        <v>0</v>
      </c>
      <c r="G45" s="2"/>
      <c r="H45" s="2"/>
      <c r="I45" s="2"/>
      <c r="J45" s="2"/>
      <c r="K45" s="2"/>
      <c r="L45" s="9">
        <f t="shared" si="1"/>
        <v>0</v>
      </c>
      <c r="M45" s="2"/>
      <c r="N45" s="2"/>
      <c r="O45" s="2"/>
      <c r="P45" s="2"/>
      <c r="Q45" s="2"/>
      <c r="R45" s="9">
        <f t="shared" si="2"/>
        <v>0</v>
      </c>
      <c r="S45" s="2"/>
      <c r="T45" s="2"/>
      <c r="U45" s="2"/>
      <c r="V45" s="2"/>
      <c r="W45" s="2"/>
    </row>
    <row r="46" spans="1:23" x14ac:dyDescent="0.25">
      <c r="A46" s="279"/>
      <c r="B46" s="1" t="s">
        <v>16</v>
      </c>
      <c r="C46" s="4">
        <v>226</v>
      </c>
      <c r="D46" s="4">
        <v>416</v>
      </c>
      <c r="E46" s="189" t="s">
        <v>346</v>
      </c>
      <c r="F46" s="9">
        <f t="shared" si="0"/>
        <v>0</v>
      </c>
      <c r="G46" s="2"/>
      <c r="H46" s="2"/>
      <c r="I46" s="2"/>
      <c r="J46" s="2"/>
      <c r="K46" s="2"/>
      <c r="L46" s="9">
        <f t="shared" si="1"/>
        <v>0</v>
      </c>
      <c r="M46" s="2"/>
      <c r="N46" s="2"/>
      <c r="O46" s="2"/>
      <c r="P46" s="2"/>
      <c r="Q46" s="2"/>
      <c r="R46" s="9">
        <f t="shared" si="2"/>
        <v>0</v>
      </c>
      <c r="S46" s="2"/>
      <c r="T46" s="2"/>
      <c r="U46" s="2"/>
      <c r="V46" s="2"/>
      <c r="W46" s="2"/>
    </row>
    <row r="47" spans="1:23" ht="23.25" customHeight="1" x14ac:dyDescent="0.25">
      <c r="A47" s="280"/>
      <c r="B47" s="1" t="s">
        <v>16</v>
      </c>
      <c r="C47" s="4">
        <v>226</v>
      </c>
      <c r="D47" s="4">
        <v>417</v>
      </c>
      <c r="E47" s="189" t="s">
        <v>346</v>
      </c>
      <c r="F47" s="9">
        <f t="shared" si="0"/>
        <v>0</v>
      </c>
      <c r="G47" s="2"/>
      <c r="H47" s="2"/>
      <c r="I47" s="2"/>
      <c r="J47" s="2"/>
      <c r="K47" s="2"/>
      <c r="L47" s="9">
        <f t="shared" si="1"/>
        <v>0</v>
      </c>
      <c r="M47" s="2"/>
      <c r="N47" s="2"/>
      <c r="O47" s="2"/>
      <c r="P47" s="2"/>
      <c r="Q47" s="2"/>
      <c r="R47" s="9">
        <f t="shared" si="2"/>
        <v>0</v>
      </c>
      <c r="S47" s="2"/>
      <c r="T47" s="2"/>
      <c r="U47" s="2"/>
      <c r="V47" s="2"/>
      <c r="W47" s="2"/>
    </row>
    <row r="48" spans="1:23" ht="33.75" customHeight="1" x14ac:dyDescent="0.25">
      <c r="A48" s="214" t="s">
        <v>33</v>
      </c>
      <c r="B48" s="1" t="s">
        <v>16</v>
      </c>
      <c r="C48" s="4" t="s">
        <v>348</v>
      </c>
      <c r="D48" s="4" t="s">
        <v>343</v>
      </c>
      <c r="E48" s="189" t="s">
        <v>346</v>
      </c>
      <c r="F48" s="9">
        <f t="shared" si="0"/>
        <v>0</v>
      </c>
      <c r="G48" s="2">
        <f>G49</f>
        <v>0</v>
      </c>
      <c r="H48" s="2">
        <f t="shared" ref="H48:K48" si="6">H49</f>
        <v>0</v>
      </c>
      <c r="I48" s="2">
        <f t="shared" si="6"/>
        <v>0</v>
      </c>
      <c r="J48" s="2">
        <f t="shared" si="6"/>
        <v>0</v>
      </c>
      <c r="K48" s="2">
        <f t="shared" si="6"/>
        <v>0</v>
      </c>
      <c r="L48" s="9">
        <f t="shared" si="1"/>
        <v>0</v>
      </c>
      <c r="M48" s="2">
        <f>M49</f>
        <v>0</v>
      </c>
      <c r="N48" s="2">
        <f t="shared" ref="N48:Q48" si="7">N49</f>
        <v>0</v>
      </c>
      <c r="O48" s="2">
        <f t="shared" si="7"/>
        <v>0</v>
      </c>
      <c r="P48" s="2">
        <f t="shared" si="7"/>
        <v>0</v>
      </c>
      <c r="Q48" s="2">
        <f t="shared" si="7"/>
        <v>0</v>
      </c>
      <c r="R48" s="9">
        <f t="shared" si="2"/>
        <v>0</v>
      </c>
      <c r="S48" s="2">
        <f>S49</f>
        <v>0</v>
      </c>
      <c r="T48" s="2">
        <f t="shared" ref="T48:W48" si="8">T49</f>
        <v>0</v>
      </c>
      <c r="U48" s="2">
        <f t="shared" si="8"/>
        <v>0</v>
      </c>
      <c r="V48" s="2">
        <f t="shared" si="8"/>
        <v>0</v>
      </c>
      <c r="W48" s="2">
        <f t="shared" si="8"/>
        <v>0</v>
      </c>
    </row>
    <row r="49" spans="1:23" ht="37.5" customHeight="1" x14ac:dyDescent="0.25">
      <c r="A49" s="214" t="s">
        <v>28</v>
      </c>
      <c r="B49" s="1" t="s">
        <v>16</v>
      </c>
      <c r="C49" s="4">
        <v>262</v>
      </c>
      <c r="D49" s="4">
        <v>360</v>
      </c>
      <c r="E49" s="189" t="s">
        <v>346</v>
      </c>
      <c r="F49" s="9">
        <f t="shared" si="0"/>
        <v>0</v>
      </c>
      <c r="G49" s="2"/>
      <c r="H49" s="2"/>
      <c r="I49" s="2"/>
      <c r="J49" s="2"/>
      <c r="K49" s="2"/>
      <c r="L49" s="9">
        <f t="shared" si="1"/>
        <v>0</v>
      </c>
      <c r="M49" s="2"/>
      <c r="N49" s="2"/>
      <c r="O49" s="2"/>
      <c r="P49" s="2"/>
      <c r="Q49" s="2"/>
      <c r="R49" s="9">
        <f t="shared" si="2"/>
        <v>0</v>
      </c>
      <c r="S49" s="2"/>
      <c r="T49" s="2"/>
      <c r="U49" s="2"/>
      <c r="V49" s="2"/>
      <c r="W49" s="2"/>
    </row>
    <row r="50" spans="1:23" ht="24" customHeight="1" x14ac:dyDescent="0.25">
      <c r="A50" s="214" t="s">
        <v>176</v>
      </c>
      <c r="B50" s="1" t="s">
        <v>16</v>
      </c>
      <c r="C50" s="4" t="s">
        <v>333</v>
      </c>
      <c r="D50" s="4" t="s">
        <v>343</v>
      </c>
      <c r="E50" s="189" t="s">
        <v>346</v>
      </c>
      <c r="F50" s="9">
        <f>G50+H50+I50+J50+K50</f>
        <v>680600</v>
      </c>
      <c r="G50" s="2">
        <f>G51+G52+G53+G54+G56+G57+G58+G59+G60+G61+G62+G63+G64+G55</f>
        <v>672600</v>
      </c>
      <c r="H50" s="2">
        <f>H51+H52+H53+H54+H56+H57+H58+H59+H60+H61+H62+H63+H64+H55</f>
        <v>0</v>
      </c>
      <c r="I50" s="2">
        <f>I51+I52+I53+I54+I56+I57+I58+I59+I60+I61+I62+I63+I64+I55</f>
        <v>0</v>
      </c>
      <c r="J50" s="2">
        <v>8000</v>
      </c>
      <c r="K50" s="2">
        <f>K51+K52+K53+K54+K56+K57+K58+K59+K60+K61+K62+K63+K64+K55</f>
        <v>0</v>
      </c>
      <c r="L50" s="9">
        <f>M50+N50+O50+P50+Q50</f>
        <v>692000</v>
      </c>
      <c r="M50" s="2">
        <f>M51+M52+M53+M54+M56+M57+M58+M59+M60+M61+M62+M63+M64+M55</f>
        <v>682000</v>
      </c>
      <c r="N50" s="2">
        <f>N51+N52+N53+N54+N56+N57+N58+N59+N60+N61+N62+N63+N64+N55</f>
        <v>0</v>
      </c>
      <c r="O50" s="2">
        <f>O51+O52+O53+O54+O56+O57+O58+O59+O60+O61+O62+O63+O64+O55</f>
        <v>0</v>
      </c>
      <c r="P50" s="2">
        <f>P51+P52+P53+P54+P56+P57+P58+P59+P60+P61+P62+P63+P64+P55</f>
        <v>10000</v>
      </c>
      <c r="Q50" s="2">
        <f>Q51+Q52+Q53+Q54+Q56+Q57+Q58+Q59+Q60+Q61+Q62+Q63+Q64+Q55</f>
        <v>0</v>
      </c>
      <c r="R50" s="9">
        <f>S50+T50+U50+V50+W50</f>
        <v>692000</v>
      </c>
      <c r="S50" s="2">
        <f>S51+S52+S53+S54+S56+S57+S58+S59+S60+S61+S62+S63+S64+S55</f>
        <v>682000</v>
      </c>
      <c r="T50" s="2">
        <f>T51+T52+T53+T54+T56+T57+T58+T59+T60+T61+T62+T63+T64+T55</f>
        <v>0</v>
      </c>
      <c r="U50" s="2">
        <f>U51+U52+U53+U54+U56+U57+U58+U59+U60+U61+U62+U63+U64+U55</f>
        <v>0</v>
      </c>
      <c r="V50" s="2">
        <f>V51+V52+V53+V54+V56+V57+V58+V59+V60+V61+V62+V63+V64+V55</f>
        <v>10000</v>
      </c>
      <c r="W50" s="2">
        <f>W51+W52+W53+W54+W56+W57+W58+W59+W60+W61+W62+W63+W64+W55</f>
        <v>0</v>
      </c>
    </row>
    <row r="51" spans="1:23" ht="24" customHeight="1" x14ac:dyDescent="0.25">
      <c r="A51" s="282" t="s">
        <v>29</v>
      </c>
      <c r="B51" s="1" t="s">
        <v>16</v>
      </c>
      <c r="C51" s="1">
        <v>290</v>
      </c>
      <c r="D51" s="1">
        <v>112</v>
      </c>
      <c r="E51" s="189" t="s">
        <v>346</v>
      </c>
      <c r="F51" s="9">
        <f t="shared" si="0"/>
        <v>0</v>
      </c>
      <c r="G51" s="2"/>
      <c r="H51" s="2"/>
      <c r="I51" s="2"/>
      <c r="J51" s="2"/>
      <c r="K51" s="2"/>
      <c r="L51" s="9">
        <f t="shared" ref="L51:L85" si="9">M51+N51+O51+P51+Q51</f>
        <v>0</v>
      </c>
      <c r="M51" s="2"/>
      <c r="N51" s="2"/>
      <c r="O51" s="2"/>
      <c r="P51" s="2"/>
      <c r="Q51" s="2"/>
      <c r="R51" s="9">
        <f t="shared" ref="R51:R85" si="10">S51+T51+U51+V51+W51</f>
        <v>0</v>
      </c>
      <c r="S51" s="2"/>
      <c r="T51" s="2"/>
      <c r="U51" s="2"/>
      <c r="V51" s="2"/>
      <c r="W51" s="2"/>
    </row>
    <row r="52" spans="1:23" ht="24" customHeight="1" x14ac:dyDescent="0.25">
      <c r="A52" s="282"/>
      <c r="B52" s="1" t="s">
        <v>16</v>
      </c>
      <c r="C52" s="1">
        <v>290</v>
      </c>
      <c r="D52" s="1" t="s">
        <v>388</v>
      </c>
      <c r="E52" s="189" t="s">
        <v>346</v>
      </c>
      <c r="F52" s="9">
        <f t="shared" si="0"/>
        <v>309000</v>
      </c>
      <c r="G52" s="2">
        <v>309000</v>
      </c>
      <c r="H52" s="2"/>
      <c r="I52" s="2"/>
      <c r="J52" s="2"/>
      <c r="K52" s="2"/>
      <c r="L52" s="9">
        <f t="shared" si="9"/>
        <v>315000</v>
      </c>
      <c r="M52" s="2">
        <v>315000</v>
      </c>
      <c r="N52" s="2"/>
      <c r="O52" s="2"/>
      <c r="P52" s="2"/>
      <c r="Q52" s="2"/>
      <c r="R52" s="9">
        <f t="shared" si="10"/>
        <v>315000</v>
      </c>
      <c r="S52" s="2">
        <v>315000</v>
      </c>
      <c r="T52" s="2"/>
      <c r="U52" s="2"/>
      <c r="V52" s="2"/>
      <c r="W52" s="2"/>
    </row>
    <row r="53" spans="1:23" ht="24" customHeight="1" x14ac:dyDescent="0.25">
      <c r="A53" s="282"/>
      <c r="B53" s="1" t="s">
        <v>16</v>
      </c>
      <c r="C53" s="1">
        <v>290</v>
      </c>
      <c r="D53" s="1">
        <v>243</v>
      </c>
      <c r="E53" s="189" t="s">
        <v>346</v>
      </c>
      <c r="F53" s="9">
        <f t="shared" si="0"/>
        <v>0</v>
      </c>
      <c r="G53" s="2"/>
      <c r="H53" s="2"/>
      <c r="I53" s="2"/>
      <c r="J53" s="2"/>
      <c r="K53" s="2"/>
      <c r="L53" s="9">
        <f t="shared" si="9"/>
        <v>0</v>
      </c>
      <c r="M53" s="2"/>
      <c r="N53" s="2"/>
      <c r="O53" s="2"/>
      <c r="P53" s="2"/>
      <c r="Q53" s="2"/>
      <c r="R53" s="9">
        <f t="shared" si="10"/>
        <v>0</v>
      </c>
      <c r="S53" s="2"/>
      <c r="T53" s="2"/>
      <c r="U53" s="2"/>
      <c r="V53" s="2"/>
      <c r="W53" s="2"/>
    </row>
    <row r="54" spans="1:23" ht="24" customHeight="1" x14ac:dyDescent="0.25">
      <c r="A54" s="282"/>
      <c r="B54" s="1" t="s">
        <v>16</v>
      </c>
      <c r="C54" s="1">
        <v>290</v>
      </c>
      <c r="D54" s="1">
        <v>244</v>
      </c>
      <c r="E54" s="189" t="s">
        <v>346</v>
      </c>
      <c r="F54" s="9">
        <f t="shared" si="0"/>
        <v>351600</v>
      </c>
      <c r="G54" s="2">
        <v>351600</v>
      </c>
      <c r="H54" s="2"/>
      <c r="I54" s="2"/>
      <c r="J54" s="2"/>
      <c r="K54" s="2"/>
      <c r="L54" s="9">
        <f t="shared" si="9"/>
        <v>355000</v>
      </c>
      <c r="M54" s="2">
        <v>355000</v>
      </c>
      <c r="N54" s="2"/>
      <c r="O54" s="2"/>
      <c r="P54" s="2"/>
      <c r="Q54" s="2"/>
      <c r="R54" s="9">
        <f t="shared" si="10"/>
        <v>355000</v>
      </c>
      <c r="S54" s="2">
        <v>355000</v>
      </c>
      <c r="T54" s="2"/>
      <c r="U54" s="2"/>
      <c r="V54" s="2"/>
      <c r="W54" s="2"/>
    </row>
    <row r="55" spans="1:23" ht="30" customHeight="1" x14ac:dyDescent="0.25">
      <c r="A55" s="282"/>
      <c r="B55" s="1" t="s">
        <v>38</v>
      </c>
      <c r="C55" s="1">
        <v>290</v>
      </c>
      <c r="D55" s="1" t="s">
        <v>349</v>
      </c>
      <c r="E55" s="189" t="s">
        <v>346</v>
      </c>
      <c r="F55" s="9">
        <f t="shared" si="0"/>
        <v>0</v>
      </c>
      <c r="G55" s="2"/>
      <c r="H55" s="2"/>
      <c r="I55" s="2"/>
      <c r="J55" s="2"/>
      <c r="K55" s="2"/>
      <c r="L55" s="9">
        <f t="shared" si="9"/>
        <v>0</v>
      </c>
      <c r="M55" s="2"/>
      <c r="N55" s="2"/>
      <c r="O55" s="2"/>
      <c r="P55" s="2"/>
      <c r="Q55" s="2"/>
      <c r="R55" s="9">
        <f t="shared" si="10"/>
        <v>0</v>
      </c>
      <c r="S55" s="2"/>
      <c r="T55" s="2"/>
      <c r="U55" s="2"/>
      <c r="V55" s="2"/>
      <c r="W55" s="2"/>
    </row>
    <row r="56" spans="1:23" ht="30" customHeight="1" x14ac:dyDescent="0.25">
      <c r="A56" s="282"/>
      <c r="B56" s="1" t="s">
        <v>16</v>
      </c>
      <c r="C56" s="1">
        <v>290</v>
      </c>
      <c r="D56" s="1" t="s">
        <v>350</v>
      </c>
      <c r="E56" s="189" t="s">
        <v>346</v>
      </c>
      <c r="F56" s="9">
        <f t="shared" si="0"/>
        <v>0</v>
      </c>
      <c r="G56" s="2"/>
      <c r="H56" s="2"/>
      <c r="I56" s="2"/>
      <c r="J56" s="2"/>
      <c r="K56" s="2"/>
      <c r="L56" s="9">
        <f t="shared" si="9"/>
        <v>0</v>
      </c>
      <c r="M56" s="2"/>
      <c r="N56" s="2"/>
      <c r="O56" s="2"/>
      <c r="P56" s="2"/>
      <c r="Q56" s="2"/>
      <c r="R56" s="9">
        <f t="shared" si="10"/>
        <v>0</v>
      </c>
      <c r="S56" s="2"/>
      <c r="T56" s="2"/>
      <c r="U56" s="2"/>
      <c r="V56" s="2"/>
      <c r="W56" s="2"/>
    </row>
    <row r="57" spans="1:23" ht="24" customHeight="1" x14ac:dyDescent="0.25">
      <c r="A57" s="282"/>
      <c r="B57" s="1" t="s">
        <v>16</v>
      </c>
      <c r="C57" s="1">
        <v>290</v>
      </c>
      <c r="D57" s="1">
        <v>412</v>
      </c>
      <c r="E57" s="189" t="s">
        <v>346</v>
      </c>
      <c r="F57" s="9">
        <f t="shared" si="0"/>
        <v>0</v>
      </c>
      <c r="G57" s="2"/>
      <c r="H57" s="2"/>
      <c r="I57" s="2"/>
      <c r="J57" s="2"/>
      <c r="K57" s="2"/>
      <c r="L57" s="9">
        <f t="shared" si="9"/>
        <v>0</v>
      </c>
      <c r="M57" s="2"/>
      <c r="N57" s="2"/>
      <c r="O57" s="2"/>
      <c r="P57" s="2"/>
      <c r="Q57" s="2"/>
      <c r="R57" s="9">
        <f t="shared" si="10"/>
        <v>0</v>
      </c>
      <c r="S57" s="2"/>
      <c r="T57" s="2"/>
      <c r="U57" s="2"/>
      <c r="V57" s="2"/>
      <c r="W57" s="2"/>
    </row>
    <row r="58" spans="1:23" ht="24" customHeight="1" x14ac:dyDescent="0.25">
      <c r="A58" s="282"/>
      <c r="B58" s="1" t="s">
        <v>16</v>
      </c>
      <c r="C58" s="1">
        <v>290</v>
      </c>
      <c r="D58" s="1">
        <v>414</v>
      </c>
      <c r="E58" s="189" t="s">
        <v>346</v>
      </c>
      <c r="F58" s="9">
        <f t="shared" si="0"/>
        <v>0</v>
      </c>
      <c r="G58" s="2"/>
      <c r="H58" s="2"/>
      <c r="I58" s="2"/>
      <c r="J58" s="2"/>
      <c r="K58" s="2"/>
      <c r="L58" s="9">
        <f t="shared" si="9"/>
        <v>0</v>
      </c>
      <c r="M58" s="2"/>
      <c r="N58" s="2"/>
      <c r="O58" s="2"/>
      <c r="P58" s="2"/>
      <c r="Q58" s="2"/>
      <c r="R58" s="9">
        <f t="shared" si="10"/>
        <v>0</v>
      </c>
      <c r="S58" s="2"/>
      <c r="T58" s="2"/>
      <c r="U58" s="2"/>
      <c r="V58" s="2"/>
      <c r="W58" s="2"/>
    </row>
    <row r="59" spans="1:23" ht="24.75" customHeight="1" x14ac:dyDescent="0.25">
      <c r="A59" s="282"/>
      <c r="B59" s="1" t="s">
        <v>16</v>
      </c>
      <c r="C59" s="1">
        <v>290</v>
      </c>
      <c r="D59" s="1">
        <v>416</v>
      </c>
      <c r="E59" s="189" t="s">
        <v>346</v>
      </c>
      <c r="F59" s="9">
        <f t="shared" si="0"/>
        <v>0</v>
      </c>
      <c r="G59" s="2"/>
      <c r="H59" s="2"/>
      <c r="I59" s="2"/>
      <c r="J59" s="2"/>
      <c r="K59" s="2"/>
      <c r="L59" s="9">
        <f t="shared" si="9"/>
        <v>0</v>
      </c>
      <c r="M59" s="2"/>
      <c r="N59" s="2"/>
      <c r="O59" s="2"/>
      <c r="P59" s="2"/>
      <c r="Q59" s="2"/>
      <c r="R59" s="9">
        <f t="shared" si="10"/>
        <v>0</v>
      </c>
      <c r="S59" s="2"/>
      <c r="T59" s="2"/>
      <c r="U59" s="2"/>
      <c r="V59" s="2"/>
      <c r="W59" s="2"/>
    </row>
    <row r="60" spans="1:23" ht="25.5" customHeight="1" x14ac:dyDescent="0.25">
      <c r="A60" s="282"/>
      <c r="B60" s="1" t="s">
        <v>16</v>
      </c>
      <c r="C60" s="1">
        <v>290</v>
      </c>
      <c r="D60" s="1">
        <v>417</v>
      </c>
      <c r="E60" s="189" t="s">
        <v>346</v>
      </c>
      <c r="F60" s="9">
        <f t="shared" si="0"/>
        <v>0</v>
      </c>
      <c r="G60" s="2"/>
      <c r="H60" s="2"/>
      <c r="I60" s="2"/>
      <c r="J60" s="2"/>
      <c r="K60" s="2"/>
      <c r="L60" s="9">
        <f t="shared" si="9"/>
        <v>0</v>
      </c>
      <c r="M60" s="2"/>
      <c r="N60" s="2"/>
      <c r="O60" s="2"/>
      <c r="P60" s="2"/>
      <c r="Q60" s="2"/>
      <c r="R60" s="9">
        <f t="shared" si="10"/>
        <v>0</v>
      </c>
      <c r="S60" s="2"/>
      <c r="T60" s="2"/>
      <c r="U60" s="2"/>
      <c r="V60" s="2"/>
      <c r="W60" s="2"/>
    </row>
    <row r="61" spans="1:23" ht="23.25" customHeight="1" x14ac:dyDescent="0.25">
      <c r="A61" s="282"/>
      <c r="B61" s="1" t="s">
        <v>16</v>
      </c>
      <c r="C61" s="1">
        <v>290</v>
      </c>
      <c r="D61" s="1">
        <v>831</v>
      </c>
      <c r="E61" s="189" t="s">
        <v>346</v>
      </c>
      <c r="F61" s="9">
        <f t="shared" si="0"/>
        <v>0</v>
      </c>
      <c r="G61" s="2"/>
      <c r="H61" s="2"/>
      <c r="I61" s="2"/>
      <c r="J61" s="2"/>
      <c r="K61" s="2"/>
      <c r="L61" s="9">
        <f t="shared" si="9"/>
        <v>0</v>
      </c>
      <c r="M61" s="2"/>
      <c r="N61" s="2"/>
      <c r="O61" s="2"/>
      <c r="P61" s="2"/>
      <c r="Q61" s="2"/>
      <c r="R61" s="9">
        <f t="shared" si="10"/>
        <v>0</v>
      </c>
      <c r="S61" s="2"/>
      <c r="T61" s="2"/>
      <c r="U61" s="2"/>
      <c r="V61" s="2"/>
      <c r="W61" s="2"/>
    </row>
    <row r="62" spans="1:23" ht="22.5" customHeight="1" x14ac:dyDescent="0.25">
      <c r="A62" s="282"/>
      <c r="B62" s="1" t="s">
        <v>16</v>
      </c>
      <c r="C62" s="1">
        <v>290</v>
      </c>
      <c r="D62" s="1">
        <v>851</v>
      </c>
      <c r="E62" s="189" t="s">
        <v>346</v>
      </c>
      <c r="F62" s="9">
        <f t="shared" si="0"/>
        <v>0</v>
      </c>
      <c r="G62" s="2"/>
      <c r="H62" s="2"/>
      <c r="I62" s="2"/>
      <c r="J62" s="2"/>
      <c r="K62" s="2"/>
      <c r="L62" s="9">
        <f t="shared" si="9"/>
        <v>0</v>
      </c>
      <c r="M62" s="2"/>
      <c r="N62" s="2"/>
      <c r="O62" s="2"/>
      <c r="P62" s="2"/>
      <c r="Q62" s="2"/>
      <c r="R62" s="9">
        <f t="shared" si="10"/>
        <v>0</v>
      </c>
      <c r="S62" s="2"/>
      <c r="T62" s="2"/>
      <c r="U62" s="2"/>
      <c r="V62" s="2"/>
      <c r="W62" s="2"/>
    </row>
    <row r="63" spans="1:23" ht="30" customHeight="1" x14ac:dyDescent="0.25">
      <c r="A63" s="282"/>
      <c r="B63" s="1" t="s">
        <v>16</v>
      </c>
      <c r="C63" s="1">
        <v>290</v>
      </c>
      <c r="D63" s="1">
        <v>852</v>
      </c>
      <c r="E63" s="189" t="s">
        <v>346</v>
      </c>
      <c r="F63" s="9">
        <f t="shared" si="0"/>
        <v>8000</v>
      </c>
      <c r="G63" s="2"/>
      <c r="H63" s="2"/>
      <c r="I63" s="2"/>
      <c r="J63" s="2">
        <v>8000</v>
      </c>
      <c r="K63" s="2"/>
      <c r="L63" s="9">
        <f t="shared" si="9"/>
        <v>10000</v>
      </c>
      <c r="M63" s="2"/>
      <c r="N63" s="2"/>
      <c r="O63" s="2"/>
      <c r="P63" s="2">
        <v>10000</v>
      </c>
      <c r="Q63" s="2"/>
      <c r="R63" s="9">
        <f t="shared" si="10"/>
        <v>10000</v>
      </c>
      <c r="S63" s="2"/>
      <c r="T63" s="2"/>
      <c r="U63" s="2"/>
      <c r="V63" s="2">
        <v>10000</v>
      </c>
      <c r="W63" s="2"/>
    </row>
    <row r="64" spans="1:23" ht="30" customHeight="1" x14ac:dyDescent="0.25">
      <c r="A64" s="282"/>
      <c r="B64" s="1" t="s">
        <v>16</v>
      </c>
      <c r="C64" s="1">
        <v>290</v>
      </c>
      <c r="D64" s="1" t="s">
        <v>351</v>
      </c>
      <c r="E64" s="189" t="s">
        <v>346</v>
      </c>
      <c r="F64" s="9">
        <f t="shared" si="0"/>
        <v>12000</v>
      </c>
      <c r="G64" s="2">
        <v>12000</v>
      </c>
      <c r="H64" s="2"/>
      <c r="I64" s="2"/>
      <c r="J64" s="2"/>
      <c r="K64" s="2"/>
      <c r="L64" s="9">
        <f t="shared" si="9"/>
        <v>12000</v>
      </c>
      <c r="M64" s="2">
        <v>12000</v>
      </c>
      <c r="N64" s="2"/>
      <c r="O64" s="2"/>
      <c r="P64" s="2"/>
      <c r="Q64" s="2"/>
      <c r="R64" s="9">
        <f t="shared" si="10"/>
        <v>12000</v>
      </c>
      <c r="S64" s="2">
        <v>12000</v>
      </c>
      <c r="T64" s="2"/>
      <c r="U64" s="2"/>
      <c r="V64" s="2"/>
      <c r="W64" s="2"/>
    </row>
    <row r="65" spans="1:23" ht="30" customHeight="1" x14ac:dyDescent="0.25">
      <c r="A65" s="214" t="s">
        <v>30</v>
      </c>
      <c r="B65" s="1" t="s">
        <v>16</v>
      </c>
      <c r="C65" s="4">
        <v>300</v>
      </c>
      <c r="D65" s="4" t="s">
        <v>343</v>
      </c>
      <c r="E65" s="189" t="s">
        <v>346</v>
      </c>
      <c r="F65" s="9">
        <f t="shared" si="0"/>
        <v>1030500</v>
      </c>
      <c r="G65" s="2">
        <f>G66+G73+G75+G80</f>
        <v>985000</v>
      </c>
      <c r="H65" s="2">
        <f>H66+H73+H75+H80</f>
        <v>0</v>
      </c>
      <c r="I65" s="2">
        <f>I66+I73+I75+I80</f>
        <v>0</v>
      </c>
      <c r="J65" s="2">
        <f>J66+J73+J75+J80</f>
        <v>45500</v>
      </c>
      <c r="K65" s="2">
        <f>K66+K73+K75+K80</f>
        <v>0</v>
      </c>
      <c r="L65" s="9">
        <f t="shared" si="9"/>
        <v>693780</v>
      </c>
      <c r="M65" s="2">
        <f>M66+M73+M75+M80</f>
        <v>663780</v>
      </c>
      <c r="N65" s="2">
        <f>N66+N73+N75+N80</f>
        <v>0</v>
      </c>
      <c r="O65" s="2">
        <f>O66+O73+O75+O80</f>
        <v>0</v>
      </c>
      <c r="P65" s="2">
        <f>P66+P73+P75+P80</f>
        <v>30000</v>
      </c>
      <c r="Q65" s="2">
        <f>Q66+Q73+Q75+Q80</f>
        <v>0</v>
      </c>
      <c r="R65" s="9">
        <f t="shared" si="10"/>
        <v>693780</v>
      </c>
      <c r="S65" s="2">
        <f>S66+S73+S75+S80</f>
        <v>663780</v>
      </c>
      <c r="T65" s="2">
        <f>T66+T73+T75+T80</f>
        <v>0</v>
      </c>
      <c r="U65" s="2">
        <f>U66+U73+U75+U80</f>
        <v>0</v>
      </c>
      <c r="V65" s="2">
        <f>V66+V73+V75+V80</f>
        <v>30000</v>
      </c>
      <c r="W65" s="2">
        <f>W66+W73+W75+W80</f>
        <v>0</v>
      </c>
    </row>
    <row r="66" spans="1:23" ht="30" customHeight="1" x14ac:dyDescent="0.25">
      <c r="A66" s="214" t="s">
        <v>39</v>
      </c>
      <c r="B66" s="1" t="s">
        <v>38</v>
      </c>
      <c r="C66" s="4" t="s">
        <v>335</v>
      </c>
      <c r="D66" s="4" t="s">
        <v>343</v>
      </c>
      <c r="E66" s="189" t="s">
        <v>346</v>
      </c>
      <c r="F66" s="9">
        <f t="shared" si="0"/>
        <v>30000</v>
      </c>
      <c r="G66" s="2">
        <f>G67+G68+G69+G70+G71+G72</f>
        <v>30000</v>
      </c>
      <c r="H66" s="2">
        <f t="shared" ref="H66:K66" si="11">H67+H68+H69+H70+H71+H72</f>
        <v>0</v>
      </c>
      <c r="I66" s="2">
        <f t="shared" si="11"/>
        <v>0</v>
      </c>
      <c r="J66" s="2">
        <f t="shared" si="11"/>
        <v>0</v>
      </c>
      <c r="K66" s="2">
        <f t="shared" si="11"/>
        <v>0</v>
      </c>
      <c r="L66" s="9">
        <f t="shared" si="9"/>
        <v>0</v>
      </c>
      <c r="M66" s="2">
        <f>M67+M68+M69+M70+M71+M72</f>
        <v>0</v>
      </c>
      <c r="N66" s="2">
        <f t="shared" ref="N66:Q66" si="12">N67+N68+N69+N70+N71+N72</f>
        <v>0</v>
      </c>
      <c r="O66" s="2">
        <f t="shared" si="12"/>
        <v>0</v>
      </c>
      <c r="P66" s="2">
        <f t="shared" si="12"/>
        <v>0</v>
      </c>
      <c r="Q66" s="2">
        <f t="shared" si="12"/>
        <v>0</v>
      </c>
      <c r="R66" s="9">
        <f t="shared" si="10"/>
        <v>0</v>
      </c>
      <c r="S66" s="2">
        <f>S67+S68+S69+S70+S71+S72</f>
        <v>0</v>
      </c>
      <c r="T66" s="2">
        <f t="shared" ref="T66:W66" si="13">T67+T68+T69+T70+T71+T72</f>
        <v>0</v>
      </c>
      <c r="U66" s="2">
        <f t="shared" si="13"/>
        <v>0</v>
      </c>
      <c r="V66" s="2">
        <f t="shared" si="13"/>
        <v>0</v>
      </c>
      <c r="W66" s="2">
        <f t="shared" si="13"/>
        <v>0</v>
      </c>
    </row>
    <row r="67" spans="1:23" ht="30" customHeight="1" x14ac:dyDescent="0.25">
      <c r="A67" s="279"/>
      <c r="B67" s="1" t="s">
        <v>16</v>
      </c>
      <c r="C67" s="4">
        <v>310</v>
      </c>
      <c r="D67" s="4">
        <v>243</v>
      </c>
      <c r="E67" s="189" t="s">
        <v>346</v>
      </c>
      <c r="F67" s="9">
        <f t="shared" si="0"/>
        <v>0</v>
      </c>
      <c r="G67" s="2"/>
      <c r="H67" s="2"/>
      <c r="I67" s="2"/>
      <c r="J67" s="2"/>
      <c r="K67" s="2"/>
      <c r="L67" s="9">
        <f t="shared" si="9"/>
        <v>0</v>
      </c>
      <c r="M67" s="2"/>
      <c r="N67" s="2"/>
      <c r="O67" s="2"/>
      <c r="P67" s="2"/>
      <c r="Q67" s="2"/>
      <c r="R67" s="9">
        <f t="shared" si="10"/>
        <v>0</v>
      </c>
      <c r="S67" s="2"/>
      <c r="T67" s="2"/>
      <c r="U67" s="2"/>
      <c r="V67" s="2"/>
      <c r="W67" s="2"/>
    </row>
    <row r="68" spans="1:23" ht="30" customHeight="1" x14ac:dyDescent="0.25">
      <c r="A68" s="279"/>
      <c r="B68" s="1" t="s">
        <v>16</v>
      </c>
      <c r="C68" s="4">
        <v>310</v>
      </c>
      <c r="D68" s="4">
        <v>244</v>
      </c>
      <c r="E68" s="189" t="s">
        <v>346</v>
      </c>
      <c r="F68" s="9">
        <f t="shared" si="0"/>
        <v>30000</v>
      </c>
      <c r="G68" s="2">
        <v>30000</v>
      </c>
      <c r="H68" s="2"/>
      <c r="I68" s="2"/>
      <c r="J68" s="2">
        <v>0</v>
      </c>
      <c r="K68" s="2"/>
      <c r="L68" s="9">
        <f t="shared" si="9"/>
        <v>0</v>
      </c>
      <c r="M68" s="2"/>
      <c r="N68" s="2"/>
      <c r="O68" s="2"/>
      <c r="P68" s="2"/>
      <c r="Q68" s="2"/>
      <c r="R68" s="9">
        <f t="shared" si="10"/>
        <v>0</v>
      </c>
      <c r="S68" s="2"/>
      <c r="T68" s="2"/>
      <c r="U68" s="2"/>
      <c r="V68" s="2"/>
      <c r="W68" s="2"/>
    </row>
    <row r="69" spans="1:23" ht="30" customHeight="1" x14ac:dyDescent="0.25">
      <c r="A69" s="279"/>
      <c r="B69" s="1" t="s">
        <v>16</v>
      </c>
      <c r="C69" s="4">
        <v>310</v>
      </c>
      <c r="D69" s="4">
        <v>412</v>
      </c>
      <c r="E69" s="189" t="s">
        <v>346</v>
      </c>
      <c r="F69" s="9">
        <f t="shared" si="0"/>
        <v>0</v>
      </c>
      <c r="G69" s="2"/>
      <c r="H69" s="2"/>
      <c r="I69" s="2"/>
      <c r="J69" s="2"/>
      <c r="K69" s="2"/>
      <c r="L69" s="9">
        <f t="shared" si="9"/>
        <v>0</v>
      </c>
      <c r="M69" s="2"/>
      <c r="N69" s="2"/>
      <c r="O69" s="2"/>
      <c r="P69" s="2"/>
      <c r="Q69" s="2"/>
      <c r="R69" s="9">
        <f t="shared" si="10"/>
        <v>0</v>
      </c>
      <c r="S69" s="2"/>
      <c r="T69" s="2"/>
      <c r="U69" s="2"/>
      <c r="V69" s="2"/>
      <c r="W69" s="2"/>
    </row>
    <row r="70" spans="1:23" ht="24" customHeight="1" x14ac:dyDescent="0.25">
      <c r="A70" s="279"/>
      <c r="B70" s="1" t="s">
        <v>16</v>
      </c>
      <c r="C70" s="4">
        <v>310</v>
      </c>
      <c r="D70" s="4">
        <v>414</v>
      </c>
      <c r="E70" s="189" t="s">
        <v>346</v>
      </c>
      <c r="F70" s="9">
        <f t="shared" si="0"/>
        <v>0</v>
      </c>
      <c r="G70" s="2"/>
      <c r="H70" s="2"/>
      <c r="I70" s="2"/>
      <c r="J70" s="2"/>
      <c r="K70" s="2"/>
      <c r="L70" s="9">
        <f t="shared" si="9"/>
        <v>0</v>
      </c>
      <c r="M70" s="2"/>
      <c r="N70" s="2"/>
      <c r="O70" s="2"/>
      <c r="P70" s="2"/>
      <c r="Q70" s="2"/>
      <c r="R70" s="9">
        <f t="shared" si="10"/>
        <v>0</v>
      </c>
      <c r="S70" s="2"/>
      <c r="T70" s="2"/>
      <c r="U70" s="2"/>
      <c r="V70" s="2"/>
      <c r="W70" s="2"/>
    </row>
    <row r="71" spans="1:23" ht="21.75" customHeight="1" x14ac:dyDescent="0.25">
      <c r="A71" s="279"/>
      <c r="B71" s="1" t="s">
        <v>16</v>
      </c>
      <c r="C71" s="4">
        <v>310</v>
      </c>
      <c r="D71" s="4">
        <v>416</v>
      </c>
      <c r="E71" s="189" t="s">
        <v>346</v>
      </c>
      <c r="F71" s="9">
        <f t="shared" si="0"/>
        <v>0</v>
      </c>
      <c r="G71" s="2"/>
      <c r="H71" s="2"/>
      <c r="I71" s="2"/>
      <c r="J71" s="2"/>
      <c r="K71" s="2"/>
      <c r="L71" s="9">
        <f t="shared" si="9"/>
        <v>0</v>
      </c>
      <c r="M71" s="2"/>
      <c r="N71" s="2"/>
      <c r="O71" s="2"/>
      <c r="P71" s="2"/>
      <c r="Q71" s="2"/>
      <c r="R71" s="9">
        <f t="shared" si="10"/>
        <v>0</v>
      </c>
      <c r="S71" s="2"/>
      <c r="T71" s="2"/>
      <c r="U71" s="2"/>
      <c r="V71" s="2"/>
      <c r="W71" s="2"/>
    </row>
    <row r="72" spans="1:23" ht="25.5" customHeight="1" x14ac:dyDescent="0.25">
      <c r="A72" s="280"/>
      <c r="B72" s="1" t="s">
        <v>16</v>
      </c>
      <c r="C72" s="4">
        <v>310</v>
      </c>
      <c r="D72" s="4">
        <v>417</v>
      </c>
      <c r="E72" s="189" t="s">
        <v>346</v>
      </c>
      <c r="F72" s="9">
        <f t="shared" si="0"/>
        <v>0</v>
      </c>
      <c r="G72" s="2"/>
      <c r="H72" s="2"/>
      <c r="I72" s="2"/>
      <c r="J72" s="2"/>
      <c r="K72" s="2"/>
      <c r="L72" s="9">
        <f t="shared" si="9"/>
        <v>0</v>
      </c>
      <c r="M72" s="2"/>
      <c r="N72" s="2"/>
      <c r="O72" s="2"/>
      <c r="P72" s="2"/>
      <c r="Q72" s="2"/>
      <c r="R72" s="9">
        <f t="shared" si="10"/>
        <v>0</v>
      </c>
      <c r="S72" s="2"/>
      <c r="T72" s="2"/>
      <c r="U72" s="2"/>
      <c r="V72" s="2"/>
      <c r="W72" s="2"/>
    </row>
    <row r="73" spans="1:23" ht="31.5" customHeight="1" x14ac:dyDescent="0.25">
      <c r="A73" s="214" t="s">
        <v>34</v>
      </c>
      <c r="B73" s="1" t="s">
        <v>16</v>
      </c>
      <c r="C73" s="4" t="s">
        <v>352</v>
      </c>
      <c r="D73" s="4" t="s">
        <v>343</v>
      </c>
      <c r="E73" s="189" t="s">
        <v>346</v>
      </c>
      <c r="F73" s="9">
        <f t="shared" si="0"/>
        <v>0</v>
      </c>
      <c r="G73" s="2">
        <f>G74</f>
        <v>0</v>
      </c>
      <c r="H73" s="2">
        <f t="shared" ref="H73:K73" si="14">H74</f>
        <v>0</v>
      </c>
      <c r="I73" s="2">
        <f t="shared" si="14"/>
        <v>0</v>
      </c>
      <c r="J73" s="2">
        <f t="shared" si="14"/>
        <v>0</v>
      </c>
      <c r="K73" s="2">
        <f t="shared" si="14"/>
        <v>0</v>
      </c>
      <c r="L73" s="9">
        <f t="shared" si="9"/>
        <v>0</v>
      </c>
      <c r="M73" s="2">
        <f>M74</f>
        <v>0</v>
      </c>
      <c r="N73" s="2">
        <f t="shared" ref="N73:Q73" si="15">N74</f>
        <v>0</v>
      </c>
      <c r="O73" s="2">
        <f t="shared" si="15"/>
        <v>0</v>
      </c>
      <c r="P73" s="2">
        <f t="shared" si="15"/>
        <v>0</v>
      </c>
      <c r="Q73" s="2">
        <f t="shared" si="15"/>
        <v>0</v>
      </c>
      <c r="R73" s="9">
        <f t="shared" si="10"/>
        <v>0</v>
      </c>
      <c r="S73" s="2">
        <f>S74</f>
        <v>0</v>
      </c>
      <c r="T73" s="2">
        <f t="shared" ref="T73:W73" si="16">T74</f>
        <v>0</v>
      </c>
      <c r="U73" s="2">
        <f t="shared" si="16"/>
        <v>0</v>
      </c>
      <c r="V73" s="2">
        <f t="shared" si="16"/>
        <v>0</v>
      </c>
      <c r="W73" s="2">
        <f t="shared" si="16"/>
        <v>0</v>
      </c>
    </row>
    <row r="74" spans="1:23" ht="25.5" customHeight="1" x14ac:dyDescent="0.25">
      <c r="A74" s="214" t="s">
        <v>31</v>
      </c>
      <c r="B74" s="1" t="s">
        <v>16</v>
      </c>
      <c r="C74" s="4">
        <v>320</v>
      </c>
      <c r="D74" s="4">
        <v>244</v>
      </c>
      <c r="E74" s="189" t="s">
        <v>346</v>
      </c>
      <c r="F74" s="9">
        <f t="shared" si="0"/>
        <v>0</v>
      </c>
      <c r="G74" s="2"/>
      <c r="H74" s="2"/>
      <c r="I74" s="2"/>
      <c r="J74" s="2"/>
      <c r="K74" s="2"/>
      <c r="L74" s="9">
        <f t="shared" si="9"/>
        <v>0</v>
      </c>
      <c r="M74" s="2"/>
      <c r="N74" s="2"/>
      <c r="O74" s="2"/>
      <c r="P74" s="2"/>
      <c r="Q74" s="2"/>
      <c r="R74" s="9">
        <f t="shared" si="10"/>
        <v>0</v>
      </c>
      <c r="S74" s="2"/>
      <c r="T74" s="2"/>
      <c r="U74" s="2"/>
      <c r="V74" s="2"/>
      <c r="W74" s="2"/>
    </row>
    <row r="75" spans="1:23" ht="45" x14ac:dyDescent="0.25">
      <c r="A75" s="214" t="s">
        <v>35</v>
      </c>
      <c r="B75" s="1" t="s">
        <v>16</v>
      </c>
      <c r="C75" s="4" t="s">
        <v>353</v>
      </c>
      <c r="D75" s="4" t="s">
        <v>343</v>
      </c>
      <c r="E75" s="189" t="s">
        <v>346</v>
      </c>
      <c r="F75" s="9">
        <f t="shared" si="0"/>
        <v>0</v>
      </c>
      <c r="G75" s="2">
        <f>G76+G77+G78+G79</f>
        <v>0</v>
      </c>
      <c r="H75" s="2">
        <f t="shared" ref="H75:K75" si="17">H76+H77+H78+H79</f>
        <v>0</v>
      </c>
      <c r="I75" s="2">
        <f t="shared" si="17"/>
        <v>0</v>
      </c>
      <c r="J75" s="2">
        <f t="shared" si="17"/>
        <v>0</v>
      </c>
      <c r="K75" s="2">
        <f t="shared" si="17"/>
        <v>0</v>
      </c>
      <c r="L75" s="9">
        <f t="shared" si="9"/>
        <v>0</v>
      </c>
      <c r="M75" s="2">
        <f>M76+M77+M78+M79</f>
        <v>0</v>
      </c>
      <c r="N75" s="2">
        <f t="shared" ref="N75:Q75" si="18">N76+N77+N78+N79</f>
        <v>0</v>
      </c>
      <c r="O75" s="2">
        <f t="shared" si="18"/>
        <v>0</v>
      </c>
      <c r="P75" s="2">
        <f t="shared" si="18"/>
        <v>0</v>
      </c>
      <c r="Q75" s="2">
        <f t="shared" si="18"/>
        <v>0</v>
      </c>
      <c r="R75" s="9">
        <f t="shared" si="10"/>
        <v>0</v>
      </c>
      <c r="S75" s="2">
        <f>S76+S77+S78+S79</f>
        <v>0</v>
      </c>
      <c r="T75" s="2">
        <f t="shared" ref="T75:W75" si="19">T76+T77+T78+T79</f>
        <v>0</v>
      </c>
      <c r="U75" s="2">
        <f t="shared" si="19"/>
        <v>0</v>
      </c>
      <c r="V75" s="2">
        <f t="shared" si="19"/>
        <v>0</v>
      </c>
      <c r="W75" s="2">
        <f t="shared" si="19"/>
        <v>0</v>
      </c>
    </row>
    <row r="76" spans="1:23" ht="15" customHeight="1" x14ac:dyDescent="0.25">
      <c r="A76" s="282" t="s">
        <v>32</v>
      </c>
      <c r="B76" s="1" t="s">
        <v>16</v>
      </c>
      <c r="C76" s="4">
        <v>330</v>
      </c>
      <c r="D76" s="4">
        <v>412</v>
      </c>
      <c r="E76" s="189" t="s">
        <v>346</v>
      </c>
      <c r="F76" s="9">
        <f t="shared" si="0"/>
        <v>0</v>
      </c>
      <c r="G76" s="2"/>
      <c r="H76" s="2"/>
      <c r="I76" s="2"/>
      <c r="J76" s="2"/>
      <c r="K76" s="2"/>
      <c r="L76" s="9">
        <f t="shared" si="9"/>
        <v>0</v>
      </c>
      <c r="M76" s="2"/>
      <c r="N76" s="2"/>
      <c r="O76" s="2"/>
      <c r="P76" s="2"/>
      <c r="Q76" s="2"/>
      <c r="R76" s="9">
        <f t="shared" si="10"/>
        <v>0</v>
      </c>
      <c r="S76" s="2"/>
      <c r="T76" s="2"/>
      <c r="U76" s="2"/>
      <c r="V76" s="2"/>
      <c r="W76" s="2"/>
    </row>
    <row r="77" spans="1:23" ht="24" customHeight="1" x14ac:dyDescent="0.25">
      <c r="A77" s="282"/>
      <c r="B77" s="1" t="s">
        <v>16</v>
      </c>
      <c r="C77" s="4">
        <v>330</v>
      </c>
      <c r="D77" s="4">
        <v>414</v>
      </c>
      <c r="E77" s="189" t="s">
        <v>346</v>
      </c>
      <c r="F77" s="9">
        <f t="shared" si="0"/>
        <v>0</v>
      </c>
      <c r="G77" s="2"/>
      <c r="H77" s="2"/>
      <c r="I77" s="2"/>
      <c r="J77" s="2"/>
      <c r="K77" s="2"/>
      <c r="L77" s="9">
        <f t="shared" si="9"/>
        <v>0</v>
      </c>
      <c r="M77" s="2"/>
      <c r="N77" s="2"/>
      <c r="O77" s="2"/>
      <c r="P77" s="2"/>
      <c r="Q77" s="2"/>
      <c r="R77" s="9">
        <f t="shared" si="10"/>
        <v>0</v>
      </c>
      <c r="S77" s="2"/>
      <c r="T77" s="2"/>
      <c r="U77" s="2"/>
      <c r="V77" s="2"/>
      <c r="W77" s="2"/>
    </row>
    <row r="78" spans="1:23" x14ac:dyDescent="0.25">
      <c r="A78" s="282"/>
      <c r="B78" s="1" t="s">
        <v>16</v>
      </c>
      <c r="C78" s="4">
        <v>330</v>
      </c>
      <c r="D78" s="4">
        <v>416</v>
      </c>
      <c r="E78" s="189" t="s">
        <v>346</v>
      </c>
      <c r="F78" s="9">
        <f t="shared" si="0"/>
        <v>0</v>
      </c>
      <c r="G78" s="2"/>
      <c r="H78" s="2"/>
      <c r="I78" s="2"/>
      <c r="J78" s="2"/>
      <c r="K78" s="2"/>
      <c r="L78" s="9">
        <f t="shared" si="9"/>
        <v>0</v>
      </c>
      <c r="M78" s="2"/>
      <c r="N78" s="2"/>
      <c r="O78" s="2"/>
      <c r="P78" s="2"/>
      <c r="Q78" s="2"/>
      <c r="R78" s="9">
        <f t="shared" si="10"/>
        <v>0</v>
      </c>
      <c r="S78" s="2"/>
      <c r="T78" s="2"/>
      <c r="U78" s="2"/>
      <c r="V78" s="2"/>
      <c r="W78" s="2"/>
    </row>
    <row r="79" spans="1:23" x14ac:dyDescent="0.25">
      <c r="A79" s="282"/>
      <c r="B79" s="1" t="s">
        <v>16</v>
      </c>
      <c r="C79" s="4">
        <v>330</v>
      </c>
      <c r="D79" s="4">
        <v>417</v>
      </c>
      <c r="E79" s="189" t="s">
        <v>346</v>
      </c>
      <c r="F79" s="9">
        <f t="shared" si="0"/>
        <v>0</v>
      </c>
      <c r="G79" s="2"/>
      <c r="H79" s="2"/>
      <c r="I79" s="2"/>
      <c r="J79" s="2"/>
      <c r="K79" s="2"/>
      <c r="L79" s="9">
        <f t="shared" si="9"/>
        <v>0</v>
      </c>
      <c r="M79" s="2"/>
      <c r="N79" s="2"/>
      <c r="O79" s="2"/>
      <c r="P79" s="2"/>
      <c r="Q79" s="2"/>
      <c r="R79" s="9">
        <f t="shared" si="10"/>
        <v>0</v>
      </c>
      <c r="S79" s="2"/>
      <c r="T79" s="2"/>
      <c r="U79" s="2"/>
      <c r="V79" s="2"/>
      <c r="W79" s="2"/>
    </row>
    <row r="80" spans="1:23" ht="30" x14ac:dyDescent="0.25">
      <c r="A80" s="214" t="s">
        <v>36</v>
      </c>
      <c r="B80" s="1" t="s">
        <v>16</v>
      </c>
      <c r="C80" s="4" t="s">
        <v>336</v>
      </c>
      <c r="D80" s="4" t="s">
        <v>343</v>
      </c>
      <c r="E80" s="189" t="s">
        <v>346</v>
      </c>
      <c r="F80" s="9">
        <f t="shared" si="0"/>
        <v>1000500</v>
      </c>
      <c r="G80" s="2">
        <f>G81+G82+G83+G84+G85</f>
        <v>955000</v>
      </c>
      <c r="H80" s="2">
        <f t="shared" ref="H80:K80" si="20">H81+H82+H83+H84+H85</f>
        <v>0</v>
      </c>
      <c r="I80" s="2">
        <f t="shared" si="20"/>
        <v>0</v>
      </c>
      <c r="J80" s="2">
        <f t="shared" si="20"/>
        <v>45500</v>
      </c>
      <c r="K80" s="2">
        <f t="shared" si="20"/>
        <v>0</v>
      </c>
      <c r="L80" s="9">
        <f t="shared" si="9"/>
        <v>693780</v>
      </c>
      <c r="M80" s="2">
        <f>M81+M82+M83+M84+M85</f>
        <v>663780</v>
      </c>
      <c r="N80" s="2">
        <f t="shared" ref="N80:Q80" si="21">N81+N82+N83+N84+N85</f>
        <v>0</v>
      </c>
      <c r="O80" s="2">
        <f t="shared" si="21"/>
        <v>0</v>
      </c>
      <c r="P80" s="2">
        <f t="shared" si="21"/>
        <v>30000</v>
      </c>
      <c r="Q80" s="2">
        <f t="shared" si="21"/>
        <v>0</v>
      </c>
      <c r="R80" s="9">
        <f t="shared" si="10"/>
        <v>693780</v>
      </c>
      <c r="S80" s="2">
        <f>S81+S82+S83+S84+S85</f>
        <v>663780</v>
      </c>
      <c r="T80" s="2">
        <f t="shared" ref="T80:W80" si="22">T81+T82+T83+T84+T85</f>
        <v>0</v>
      </c>
      <c r="U80" s="2">
        <f t="shared" si="22"/>
        <v>0</v>
      </c>
      <c r="V80" s="2">
        <f t="shared" si="22"/>
        <v>30000</v>
      </c>
      <c r="W80" s="2">
        <f t="shared" si="22"/>
        <v>0</v>
      </c>
    </row>
    <row r="81" spans="1:23" x14ac:dyDescent="0.25">
      <c r="A81" s="279"/>
      <c r="B81" s="1" t="s">
        <v>16</v>
      </c>
      <c r="C81" s="4">
        <v>340</v>
      </c>
      <c r="D81" s="4">
        <v>243</v>
      </c>
      <c r="E81" s="189" t="s">
        <v>346</v>
      </c>
      <c r="F81" s="9">
        <f t="shared" si="0"/>
        <v>0</v>
      </c>
      <c r="G81" s="2"/>
      <c r="H81" s="2"/>
      <c r="I81" s="2"/>
      <c r="J81" s="2"/>
      <c r="K81" s="2"/>
      <c r="L81" s="9">
        <f t="shared" si="9"/>
        <v>0</v>
      </c>
      <c r="M81" s="2"/>
      <c r="N81" s="2"/>
      <c r="O81" s="2"/>
      <c r="P81" s="2"/>
      <c r="Q81" s="2"/>
      <c r="R81" s="9">
        <f t="shared" si="10"/>
        <v>0</v>
      </c>
      <c r="S81" s="2"/>
      <c r="T81" s="2"/>
      <c r="U81" s="2"/>
      <c r="V81" s="2"/>
      <c r="W81" s="2"/>
    </row>
    <row r="82" spans="1:23" x14ac:dyDescent="0.25">
      <c r="A82" s="279"/>
      <c r="B82" s="1" t="s">
        <v>16</v>
      </c>
      <c r="C82" s="1">
        <v>340</v>
      </c>
      <c r="D82" s="1">
        <v>244</v>
      </c>
      <c r="E82" s="189" t="s">
        <v>346</v>
      </c>
      <c r="F82" s="9">
        <f t="shared" si="0"/>
        <v>1000500</v>
      </c>
      <c r="G82" s="2">
        <v>955000</v>
      </c>
      <c r="H82" s="2"/>
      <c r="I82" s="2"/>
      <c r="J82" s="2">
        <v>45500</v>
      </c>
      <c r="K82" s="2"/>
      <c r="L82" s="9">
        <f t="shared" si="9"/>
        <v>693780</v>
      </c>
      <c r="M82" s="2">
        <v>663780</v>
      </c>
      <c r="N82" s="2"/>
      <c r="O82" s="2"/>
      <c r="P82" s="2">
        <v>30000</v>
      </c>
      <c r="Q82" s="2"/>
      <c r="R82" s="9">
        <f t="shared" si="10"/>
        <v>693780</v>
      </c>
      <c r="S82" s="2">
        <v>663780</v>
      </c>
      <c r="T82" s="2"/>
      <c r="U82" s="2"/>
      <c r="V82" s="2">
        <v>30000</v>
      </c>
      <c r="W82" s="2"/>
    </row>
    <row r="83" spans="1:23" x14ac:dyDescent="0.25">
      <c r="A83" s="279"/>
      <c r="B83" s="1" t="s">
        <v>16</v>
      </c>
      <c r="C83" s="1">
        <v>340</v>
      </c>
      <c r="D83" s="1">
        <v>412</v>
      </c>
      <c r="E83" s="189" t="s">
        <v>346</v>
      </c>
      <c r="F83" s="9">
        <f t="shared" si="0"/>
        <v>0</v>
      </c>
      <c r="G83" s="2"/>
      <c r="H83" s="2"/>
      <c r="I83" s="2"/>
      <c r="J83" s="2"/>
      <c r="K83" s="2"/>
      <c r="L83" s="9">
        <f t="shared" si="9"/>
        <v>0</v>
      </c>
      <c r="M83" s="2"/>
      <c r="N83" s="2"/>
      <c r="O83" s="2"/>
      <c r="P83" s="2"/>
      <c r="Q83" s="2"/>
      <c r="R83" s="9">
        <f t="shared" si="10"/>
        <v>0</v>
      </c>
      <c r="S83" s="2"/>
      <c r="T83" s="2"/>
      <c r="U83" s="2"/>
      <c r="V83" s="2"/>
      <c r="W83" s="2"/>
    </row>
    <row r="84" spans="1:23" x14ac:dyDescent="0.25">
      <c r="A84" s="279"/>
      <c r="B84" s="1" t="s">
        <v>16</v>
      </c>
      <c r="C84" s="1">
        <v>340</v>
      </c>
      <c r="D84" s="1">
        <v>414</v>
      </c>
      <c r="E84" s="189" t="s">
        <v>346</v>
      </c>
      <c r="F84" s="9">
        <f t="shared" si="0"/>
        <v>0</v>
      </c>
      <c r="G84" s="2"/>
      <c r="H84" s="2"/>
      <c r="I84" s="2"/>
      <c r="J84" s="2"/>
      <c r="K84" s="2"/>
      <c r="L84" s="9">
        <f t="shared" si="9"/>
        <v>0</v>
      </c>
      <c r="M84" s="2"/>
      <c r="N84" s="2"/>
      <c r="O84" s="2"/>
      <c r="P84" s="2"/>
      <c r="Q84" s="2"/>
      <c r="R84" s="9">
        <f t="shared" si="10"/>
        <v>0</v>
      </c>
      <c r="S84" s="2"/>
      <c r="T84" s="2"/>
      <c r="U84" s="2"/>
      <c r="V84" s="2"/>
      <c r="W84" s="2"/>
    </row>
    <row r="85" spans="1:23" x14ac:dyDescent="0.25">
      <c r="A85" s="280"/>
      <c r="B85" s="1" t="s">
        <v>16</v>
      </c>
      <c r="C85" s="1">
        <v>340</v>
      </c>
      <c r="D85" s="1">
        <v>417</v>
      </c>
      <c r="E85" s="189" t="s">
        <v>346</v>
      </c>
      <c r="F85" s="9">
        <f t="shared" si="0"/>
        <v>0</v>
      </c>
      <c r="G85" s="2"/>
      <c r="H85" s="2"/>
      <c r="I85" s="2"/>
      <c r="J85" s="2"/>
      <c r="K85" s="2"/>
      <c r="L85" s="9">
        <f t="shared" si="9"/>
        <v>0</v>
      </c>
      <c r="M85" s="2"/>
      <c r="N85" s="2"/>
      <c r="O85" s="2"/>
      <c r="P85" s="2"/>
      <c r="Q85" s="2"/>
      <c r="R85" s="9">
        <f t="shared" si="10"/>
        <v>0</v>
      </c>
      <c r="S85" s="2"/>
      <c r="T85" s="2"/>
      <c r="U85" s="2"/>
      <c r="V85" s="2"/>
      <c r="W85" s="2"/>
    </row>
  </sheetData>
  <mergeCells count="25">
    <mergeCell ref="I1:Q2"/>
    <mergeCell ref="F3:M3"/>
    <mergeCell ref="F5:K5"/>
    <mergeCell ref="L5:Q5"/>
    <mergeCell ref="R7:R8"/>
    <mergeCell ref="S7:W7"/>
    <mergeCell ref="A29:A33"/>
    <mergeCell ref="A35:A38"/>
    <mergeCell ref="F7:F8"/>
    <mergeCell ref="G7:K7"/>
    <mergeCell ref="A5:A8"/>
    <mergeCell ref="B5:B7"/>
    <mergeCell ref="C5:E7"/>
    <mergeCell ref="L7:L8"/>
    <mergeCell ref="M7:Q7"/>
    <mergeCell ref="R5:W5"/>
    <mergeCell ref="F6:K6"/>
    <mergeCell ref="L6:Q6"/>
    <mergeCell ref="R6:W6"/>
    <mergeCell ref="A81:A85"/>
    <mergeCell ref="A39:A41"/>
    <mergeCell ref="A42:A47"/>
    <mergeCell ref="A51:A64"/>
    <mergeCell ref="A67:A72"/>
    <mergeCell ref="A76:A79"/>
  </mergeCells>
  <pageMargins left="0" right="0" top="0.23622047244094491" bottom="7.874015748031496E-2" header="0.15748031496062992" footer="0.15748031496062992"/>
  <pageSetup paperSize="9" scale="50" orientation="landscape" horizontalDpi="180" verticalDpi="18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opLeftCell="A4" workbookViewId="0">
      <selection activeCell="D8" sqref="D8"/>
    </sheetView>
  </sheetViews>
  <sheetFormatPr defaultRowHeight="15" x14ac:dyDescent="0.25"/>
  <cols>
    <col min="1" max="1" width="27.5703125" customWidth="1"/>
    <col min="2" max="2" width="13.85546875" customWidth="1"/>
    <col min="3" max="3" width="11.7109375" customWidth="1"/>
    <col min="4" max="4" width="12.85546875" customWidth="1"/>
    <col min="5" max="5" width="12" customWidth="1"/>
    <col min="6" max="6" width="11.5703125" customWidth="1"/>
    <col min="7" max="7" width="12.85546875" customWidth="1"/>
    <col min="8" max="8" width="11.85546875" customWidth="1"/>
    <col min="9" max="9" width="10.5703125" customWidth="1"/>
    <col min="10" max="10" width="11.42578125" customWidth="1"/>
    <col min="11" max="12" width="12.28515625" customWidth="1"/>
  </cols>
  <sheetData>
    <row r="1" spans="1:12" ht="16.5" thickBot="1" x14ac:dyDescent="0.3">
      <c r="A1" s="294" t="s">
        <v>381</v>
      </c>
      <c r="B1" s="294"/>
      <c r="C1" s="294"/>
      <c r="D1" s="294"/>
      <c r="E1" s="294"/>
      <c r="F1" s="294"/>
      <c r="G1" s="294"/>
      <c r="H1" s="294"/>
      <c r="I1" s="294"/>
      <c r="J1" s="294"/>
      <c r="K1" s="294"/>
      <c r="L1" s="294"/>
    </row>
    <row r="2" spans="1:12" ht="18.75" thickBot="1" x14ac:dyDescent="0.3">
      <c r="A2" s="76"/>
      <c r="B2" s="76"/>
      <c r="C2" s="76" t="s">
        <v>406</v>
      </c>
      <c r="D2" s="77"/>
      <c r="E2" s="78"/>
      <c r="F2" s="78"/>
      <c r="G2" s="78"/>
      <c r="H2" s="78"/>
      <c r="I2" s="78"/>
      <c r="J2" s="78"/>
      <c r="K2" s="78"/>
      <c r="L2" s="78"/>
    </row>
    <row r="3" spans="1:12" ht="30" customHeight="1" thickBot="1" x14ac:dyDescent="0.3">
      <c r="A3" s="296" t="s">
        <v>0</v>
      </c>
      <c r="B3" s="299" t="s">
        <v>122</v>
      </c>
      <c r="C3" s="299" t="s">
        <v>123</v>
      </c>
      <c r="D3" s="302" t="s">
        <v>124</v>
      </c>
      <c r="E3" s="303"/>
      <c r="F3" s="303"/>
      <c r="G3" s="303"/>
      <c r="H3" s="303"/>
      <c r="I3" s="303"/>
      <c r="J3" s="303"/>
      <c r="K3" s="303"/>
      <c r="L3" s="303"/>
    </row>
    <row r="4" spans="1:12" ht="15.75" thickBot="1" x14ac:dyDescent="0.3">
      <c r="A4" s="297"/>
      <c r="B4" s="300"/>
      <c r="C4" s="300"/>
      <c r="D4" s="304" t="s">
        <v>125</v>
      </c>
      <c r="E4" s="305"/>
      <c r="F4" s="296"/>
      <c r="G4" s="302" t="s">
        <v>7</v>
      </c>
      <c r="H4" s="303"/>
      <c r="I4" s="303"/>
      <c r="J4" s="303"/>
      <c r="K4" s="303"/>
      <c r="L4" s="303"/>
    </row>
    <row r="5" spans="1:12" ht="135" customHeight="1" thickBot="1" x14ac:dyDescent="0.3">
      <c r="A5" s="297"/>
      <c r="B5" s="300"/>
      <c r="C5" s="300"/>
      <c r="D5" s="306"/>
      <c r="E5" s="307"/>
      <c r="F5" s="298"/>
      <c r="G5" s="308" t="s">
        <v>126</v>
      </c>
      <c r="H5" s="309"/>
      <c r="I5" s="310"/>
      <c r="J5" s="311" t="s">
        <v>127</v>
      </c>
      <c r="K5" s="311"/>
      <c r="L5" s="311"/>
    </row>
    <row r="6" spans="1:12" ht="60.75" thickBot="1" x14ac:dyDescent="0.3">
      <c r="A6" s="298"/>
      <c r="B6" s="301"/>
      <c r="C6" s="301"/>
      <c r="D6" s="134" t="s">
        <v>405</v>
      </c>
      <c r="E6" s="134" t="s">
        <v>334</v>
      </c>
      <c r="F6" s="134" t="s">
        <v>407</v>
      </c>
      <c r="G6" s="232" t="s">
        <v>405</v>
      </c>
      <c r="H6" s="232" t="s">
        <v>334</v>
      </c>
      <c r="I6" s="232" t="s">
        <v>407</v>
      </c>
      <c r="J6" s="232" t="s">
        <v>405</v>
      </c>
      <c r="K6" s="232" t="s">
        <v>334</v>
      </c>
      <c r="L6" s="232" t="s">
        <v>407</v>
      </c>
    </row>
    <row r="7" spans="1:12" x14ac:dyDescent="0.25">
      <c r="A7" s="180">
        <v>1</v>
      </c>
      <c r="B7" s="180">
        <v>2</v>
      </c>
      <c r="C7" s="180">
        <v>3</v>
      </c>
      <c r="D7" s="180">
        <v>4</v>
      </c>
      <c r="E7" s="180">
        <v>5</v>
      </c>
      <c r="F7" s="180">
        <v>6</v>
      </c>
      <c r="G7" s="180">
        <v>7</v>
      </c>
      <c r="H7" s="180">
        <v>8</v>
      </c>
      <c r="I7" s="180">
        <v>9</v>
      </c>
      <c r="J7" s="196">
        <v>10</v>
      </c>
      <c r="K7" s="197">
        <v>11</v>
      </c>
      <c r="L7" s="197">
        <v>12</v>
      </c>
    </row>
    <row r="8" spans="1:12" ht="60" customHeight="1" x14ac:dyDescent="0.25">
      <c r="A8" s="17" t="s">
        <v>128</v>
      </c>
      <c r="B8" s="16">
        <v>1</v>
      </c>
      <c r="C8" s="16" t="s">
        <v>66</v>
      </c>
      <c r="D8" s="228">
        <f>'форма 4'!F27+'форма 4'!F54+'форма 4'!F65</f>
        <v>4202860</v>
      </c>
      <c r="E8" s="228">
        <f>'форма 4'!L27+'форма 4'!L54+'форма 4'!L65</f>
        <v>4052200</v>
      </c>
      <c r="F8" s="228">
        <f>'форма 4'!R27+'форма 4'!R54+'форма 4'!R65</f>
        <v>4052200</v>
      </c>
      <c r="G8" s="17"/>
      <c r="H8" s="17"/>
      <c r="I8" s="17"/>
      <c r="J8" s="228">
        <f>D8</f>
        <v>4202860</v>
      </c>
      <c r="K8" s="228">
        <f t="shared" ref="K8:L8" si="0">E8</f>
        <v>4052200</v>
      </c>
      <c r="L8" s="228">
        <f t="shared" si="0"/>
        <v>4052200</v>
      </c>
    </row>
    <row r="9" spans="1:12" ht="63.75" customHeight="1" x14ac:dyDescent="0.25">
      <c r="A9" s="17" t="s">
        <v>129</v>
      </c>
      <c r="B9" s="16">
        <v>1001</v>
      </c>
      <c r="C9" s="16" t="s">
        <v>66</v>
      </c>
      <c r="D9" s="229"/>
      <c r="E9" s="205"/>
      <c r="F9" s="205"/>
      <c r="G9" s="17"/>
      <c r="H9" s="17"/>
      <c r="I9" s="17"/>
      <c r="J9" s="228"/>
      <c r="K9" s="228"/>
      <c r="L9" s="228"/>
    </row>
    <row r="10" spans="1:12" x14ac:dyDescent="0.25">
      <c r="A10" s="17"/>
      <c r="B10" s="17"/>
      <c r="C10" s="17"/>
      <c r="D10" s="228"/>
      <c r="E10" s="17"/>
      <c r="F10" s="17"/>
      <c r="G10" s="17"/>
      <c r="H10" s="17"/>
      <c r="I10" s="17"/>
      <c r="J10" s="230"/>
      <c r="K10" s="230"/>
      <c r="L10" s="230"/>
    </row>
    <row r="11" spans="1:12" ht="55.5" customHeight="1" x14ac:dyDescent="0.25">
      <c r="A11" s="17" t="s">
        <v>130</v>
      </c>
      <c r="B11" s="16">
        <v>2001</v>
      </c>
      <c r="C11" s="17"/>
      <c r="D11" s="228">
        <f>D8+D9</f>
        <v>4202860</v>
      </c>
      <c r="E11" s="228">
        <f t="shared" ref="E11:F11" si="1">E8+E9</f>
        <v>4052200</v>
      </c>
      <c r="F11" s="228">
        <f t="shared" si="1"/>
        <v>4052200</v>
      </c>
      <c r="G11" s="17"/>
      <c r="H11" s="17"/>
      <c r="I11" s="17"/>
      <c r="J11" s="228">
        <f>J8</f>
        <v>4202860</v>
      </c>
      <c r="K11" s="228">
        <f t="shared" ref="K11:L11" si="2">K8</f>
        <v>4052200</v>
      </c>
      <c r="L11" s="228">
        <f t="shared" si="2"/>
        <v>4052200</v>
      </c>
    </row>
    <row r="12" spans="1:12" x14ac:dyDescent="0.25">
      <c r="A12" s="17"/>
      <c r="B12" s="17"/>
      <c r="C12" s="17"/>
      <c r="D12" s="17"/>
      <c r="E12" s="17"/>
      <c r="F12" s="17"/>
      <c r="G12" s="17"/>
      <c r="H12" s="17"/>
      <c r="I12" s="17"/>
      <c r="J12" s="17"/>
      <c r="K12" s="17"/>
      <c r="L12" s="17"/>
    </row>
    <row r="13" spans="1:12" x14ac:dyDescent="0.25">
      <c r="A13" s="73"/>
      <c r="D13" s="210">
        <f>'форма 4'!F21-'форма 4'!F23-'форма 4'!F51-'форма 4'!F63</f>
        <v>4523860</v>
      </c>
      <c r="E13" s="210">
        <f>'форма 4'!L15-'форма 4'!L23-'форма 4'!L51-'форма 4'!L63</f>
        <v>4379200</v>
      </c>
      <c r="F13" s="210">
        <f>'форма 4'!R21-'форма 4'!R23-'форма 4'!R51-'форма 4'!R63</f>
        <v>4379200</v>
      </c>
    </row>
    <row r="14" spans="1:12" ht="15.75" x14ac:dyDescent="0.25">
      <c r="A14" s="64" t="s">
        <v>79</v>
      </c>
      <c r="B14" s="31"/>
      <c r="C14" s="31"/>
      <c r="D14" s="71"/>
      <c r="E14" s="72"/>
      <c r="F14" s="19" t="s">
        <v>393</v>
      </c>
    </row>
    <row r="15" spans="1:12" x14ac:dyDescent="0.25">
      <c r="A15" s="64"/>
      <c r="B15" s="31"/>
      <c r="C15" s="31"/>
      <c r="D15" s="295" t="s">
        <v>45</v>
      </c>
      <c r="E15" s="295"/>
    </row>
    <row r="16" spans="1:12" ht="20.25" x14ac:dyDescent="0.25">
      <c r="A16" s="64"/>
      <c r="B16" s="32"/>
      <c r="C16" s="32"/>
      <c r="D16" s="70"/>
      <c r="E16" s="33"/>
    </row>
    <row r="17" spans="1:5" ht="18" x14ac:dyDescent="0.25">
      <c r="A17" s="67" t="s">
        <v>394</v>
      </c>
      <c r="B17" s="29"/>
      <c r="C17" s="29"/>
      <c r="D17" s="29"/>
      <c r="E17" s="34"/>
    </row>
  </sheetData>
  <mergeCells count="10">
    <mergeCell ref="A1:L1"/>
    <mergeCell ref="D15:E15"/>
    <mergeCell ref="A3:A6"/>
    <mergeCell ref="B3:B6"/>
    <mergeCell ref="C3:C6"/>
    <mergeCell ref="D3:L3"/>
    <mergeCell ref="D4:F5"/>
    <mergeCell ref="G4:L4"/>
    <mergeCell ref="G5:I5"/>
    <mergeCell ref="J5:L5"/>
  </mergeCells>
  <hyperlinks>
    <hyperlink ref="G5" r:id="rId1" display="consultantplus://offline/ref=9D726E0D118295F6F09746D06622086F4F971D04AB6E1F664FEE679178I3b5I"/>
    <hyperlink ref="J5" r:id="rId2" display="consultantplus://offline/ref=9D726E0D118295F6F09746D06622086F4F971D03AC681F664FEE679178I3b5I"/>
  </hyperlinks>
  <pageMargins left="0.70866141732283472" right="0.70866141732283472" top="0.74803149606299213" bottom="0.74803149606299213" header="0.31496062992125984" footer="0.31496062992125984"/>
  <pageSetup paperSize="9" scale="80" orientation="landscape" horizontalDpi="300" verticalDpi="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C12" sqref="C12"/>
    </sheetView>
  </sheetViews>
  <sheetFormatPr defaultRowHeight="15" x14ac:dyDescent="0.25"/>
  <cols>
    <col min="1" max="1" width="39.5703125" customWidth="1"/>
    <col min="2" max="2" width="21.140625" customWidth="1"/>
    <col min="3" max="3" width="25.7109375" customWidth="1"/>
  </cols>
  <sheetData>
    <row r="1" spans="1:5" ht="15.75" x14ac:dyDescent="0.25">
      <c r="A1" s="290" t="s">
        <v>131</v>
      </c>
      <c r="B1" s="290"/>
      <c r="C1" s="290"/>
    </row>
    <row r="2" spans="1:5" ht="15.75" x14ac:dyDescent="0.25">
      <c r="A2" s="290" t="s">
        <v>132</v>
      </c>
      <c r="B2" s="290"/>
      <c r="C2" s="290"/>
    </row>
    <row r="3" spans="1:5" ht="15.75" x14ac:dyDescent="0.25">
      <c r="A3" s="290" t="s">
        <v>400</v>
      </c>
      <c r="B3" s="290"/>
      <c r="C3" s="290"/>
    </row>
    <row r="4" spans="1:5" ht="15.75" x14ac:dyDescent="0.25">
      <c r="A4" s="290" t="s">
        <v>133</v>
      </c>
      <c r="B4" s="290"/>
      <c r="C4" s="290"/>
    </row>
    <row r="6" spans="1:5" ht="60" x14ac:dyDescent="0.25">
      <c r="A6" s="80" t="s">
        <v>0</v>
      </c>
      <c r="B6" s="80" t="s">
        <v>122</v>
      </c>
      <c r="C6" s="80" t="s">
        <v>137</v>
      </c>
    </row>
    <row r="7" spans="1:5" x14ac:dyDescent="0.25">
      <c r="A7" s="80">
        <v>1</v>
      </c>
      <c r="B7" s="80">
        <v>2</v>
      </c>
      <c r="C7" s="80">
        <v>3</v>
      </c>
    </row>
    <row r="8" spans="1:5" x14ac:dyDescent="0.25">
      <c r="A8" s="79" t="s">
        <v>134</v>
      </c>
      <c r="B8" s="81" t="s">
        <v>139</v>
      </c>
      <c r="C8" s="80">
        <v>0</v>
      </c>
    </row>
    <row r="9" spans="1:5" x14ac:dyDescent="0.25">
      <c r="A9" s="79" t="s">
        <v>138</v>
      </c>
      <c r="B9" s="81" t="s">
        <v>140</v>
      </c>
      <c r="C9" s="80">
        <v>0</v>
      </c>
    </row>
    <row r="10" spans="1:5" x14ac:dyDescent="0.25">
      <c r="A10" s="79" t="s">
        <v>135</v>
      </c>
      <c r="B10" s="81" t="s">
        <v>141</v>
      </c>
      <c r="C10" s="80">
        <v>0</v>
      </c>
    </row>
    <row r="11" spans="1:5" x14ac:dyDescent="0.25">
      <c r="A11" s="79"/>
      <c r="B11" s="81"/>
      <c r="C11" s="80"/>
    </row>
    <row r="12" spans="1:5" x14ac:dyDescent="0.25">
      <c r="A12" s="79" t="s">
        <v>136</v>
      </c>
      <c r="B12" s="81" t="s">
        <v>142</v>
      </c>
      <c r="C12" s="80">
        <v>0</v>
      </c>
    </row>
    <row r="13" spans="1:5" x14ac:dyDescent="0.25">
      <c r="A13" s="79"/>
      <c r="B13" s="81"/>
      <c r="C13" s="79"/>
    </row>
    <row r="14" spans="1:5" x14ac:dyDescent="0.25">
      <c r="B14" s="74"/>
    </row>
    <row r="15" spans="1:5" x14ac:dyDescent="0.25">
      <c r="A15" s="113" t="s">
        <v>79</v>
      </c>
      <c r="B15" s="114"/>
      <c r="C15" s="115" t="s">
        <v>393</v>
      </c>
    </row>
    <row r="16" spans="1:5" ht="15.75" x14ac:dyDescent="0.25">
      <c r="A16" s="113"/>
      <c r="B16" s="116" t="s">
        <v>45</v>
      </c>
      <c r="C16" s="114"/>
      <c r="E16" s="19"/>
    </row>
    <row r="17" spans="1:5" ht="20.25" x14ac:dyDescent="0.25">
      <c r="A17" s="113"/>
      <c r="B17" s="117"/>
      <c r="C17" s="117"/>
      <c r="D17" s="70"/>
      <c r="E17" s="33"/>
    </row>
    <row r="18" spans="1:5" ht="18" x14ac:dyDescent="0.25">
      <c r="A18" s="137" t="s">
        <v>396</v>
      </c>
      <c r="B18" s="118"/>
      <c r="C18" s="118"/>
      <c r="D18" s="29"/>
      <c r="E18" s="34"/>
    </row>
  </sheetData>
  <mergeCells count="4">
    <mergeCell ref="A1:C1"/>
    <mergeCell ref="A2:C2"/>
    <mergeCell ref="A3:C3"/>
    <mergeCell ref="A4:C4"/>
  </mergeCells>
  <pageMargins left="0.7" right="0.7" top="0.75" bottom="0.75" header="0.3" footer="0.3"/>
  <pageSetup paperSize="9" orientation="portrait" horizontalDpi="3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I12" sqref="I12"/>
    </sheetView>
  </sheetViews>
  <sheetFormatPr defaultRowHeight="15" x14ac:dyDescent="0.25"/>
  <cols>
    <col min="1" max="1" width="43.7109375" customWidth="1"/>
    <col min="2" max="2" width="12.7109375" customWidth="1"/>
    <col min="3" max="3" width="24.7109375" customWidth="1"/>
  </cols>
  <sheetData>
    <row r="1" spans="1:3" ht="15.75" x14ac:dyDescent="0.25">
      <c r="A1" s="290" t="s">
        <v>144</v>
      </c>
      <c r="B1" s="290"/>
      <c r="C1" s="290"/>
    </row>
    <row r="2" spans="1:3" ht="18" x14ac:dyDescent="0.25">
      <c r="A2" s="85"/>
      <c r="B2" s="85"/>
      <c r="C2" s="85"/>
    </row>
    <row r="3" spans="1:3" x14ac:dyDescent="0.25">
      <c r="A3" s="80" t="s">
        <v>0</v>
      </c>
      <c r="B3" s="80" t="s">
        <v>122</v>
      </c>
      <c r="C3" s="80" t="s">
        <v>143</v>
      </c>
    </row>
    <row r="4" spans="1:3" ht="15.75" x14ac:dyDescent="0.25">
      <c r="A4" s="84">
        <v>1</v>
      </c>
      <c r="B4" s="84">
        <v>2</v>
      </c>
      <c r="C4" s="84">
        <v>3</v>
      </c>
    </row>
    <row r="5" spans="1:3" ht="25.5" customHeight="1" x14ac:dyDescent="0.25">
      <c r="A5" s="79" t="s">
        <v>145</v>
      </c>
      <c r="B5" s="112" t="s">
        <v>139</v>
      </c>
      <c r="C5" s="83">
        <v>0</v>
      </c>
    </row>
    <row r="6" spans="1:3" ht="91.5" customHeight="1" x14ac:dyDescent="0.25">
      <c r="A6" s="79" t="s">
        <v>146</v>
      </c>
      <c r="B6" s="112" t="s">
        <v>140</v>
      </c>
      <c r="C6" s="83">
        <v>0</v>
      </c>
    </row>
    <row r="7" spans="1:3" ht="39.75" customHeight="1" x14ac:dyDescent="0.25">
      <c r="A7" s="79" t="s">
        <v>382</v>
      </c>
      <c r="B7" s="112" t="s">
        <v>141</v>
      </c>
      <c r="C7" s="83">
        <v>0</v>
      </c>
    </row>
    <row r="8" spans="1:3" x14ac:dyDescent="0.25">
      <c r="A8" s="75"/>
    </row>
    <row r="9" spans="1:3" x14ac:dyDescent="0.25">
      <c r="A9" s="113" t="s">
        <v>79</v>
      </c>
      <c r="B9" s="114"/>
      <c r="C9" s="115" t="s">
        <v>393</v>
      </c>
    </row>
    <row r="10" spans="1:3" x14ac:dyDescent="0.25">
      <c r="A10" s="113"/>
      <c r="B10" s="116" t="s">
        <v>45</v>
      </c>
      <c r="C10" s="114"/>
    </row>
    <row r="11" spans="1:3" x14ac:dyDescent="0.25">
      <c r="A11" s="113"/>
      <c r="B11" s="117"/>
      <c r="C11" s="117"/>
    </row>
    <row r="12" spans="1:3" ht="15.75" x14ac:dyDescent="0.25">
      <c r="A12" s="137" t="s">
        <v>396</v>
      </c>
      <c r="B12" s="118"/>
      <c r="C12" s="118"/>
    </row>
    <row r="13" spans="1:3" x14ac:dyDescent="0.25">
      <c r="A13" s="119"/>
      <c r="B13" s="119"/>
      <c r="C13" s="119"/>
    </row>
  </sheetData>
  <mergeCells count="1">
    <mergeCell ref="A1:C1"/>
  </mergeCells>
  <pageMargins left="0.7" right="0.7" top="0.75" bottom="0.75" header="0.3" footer="0.3"/>
  <pageSetup paperSize="9" orientation="portrait" horizontalDpi="30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G16" sqref="G16:K16"/>
    </sheetView>
  </sheetViews>
  <sheetFormatPr defaultRowHeight="15" x14ac:dyDescent="0.25"/>
  <cols>
    <col min="4" max="4" width="23.42578125" customWidth="1"/>
    <col min="5" max="5" width="12.28515625" customWidth="1"/>
    <col min="7" max="7" width="14.7109375" customWidth="1"/>
    <col min="8" max="8" width="12.85546875" bestFit="1" customWidth="1"/>
    <col min="9" max="9" width="11.140625" customWidth="1"/>
    <col min="10" max="10" width="11.85546875" customWidth="1"/>
    <col min="11" max="11" width="7.7109375" customWidth="1"/>
    <col min="12" max="12" width="4.7109375" customWidth="1"/>
    <col min="13" max="13" width="11.7109375" customWidth="1"/>
    <col min="14" max="14" width="12.42578125" customWidth="1"/>
  </cols>
  <sheetData>
    <row r="1" spans="1:14" x14ac:dyDescent="0.25">
      <c r="K1" t="s">
        <v>167</v>
      </c>
    </row>
    <row r="2" spans="1:14" x14ac:dyDescent="0.25">
      <c r="K2" s="82" t="s">
        <v>168</v>
      </c>
    </row>
    <row r="3" spans="1:14" x14ac:dyDescent="0.25">
      <c r="K3" s="82" t="s">
        <v>169</v>
      </c>
      <c r="L3" s="82"/>
      <c r="M3" s="82"/>
      <c r="N3" s="82"/>
    </row>
    <row r="4" spans="1:14" x14ac:dyDescent="0.25">
      <c r="K4" s="104" t="s">
        <v>45</v>
      </c>
      <c r="L4" s="104"/>
      <c r="M4" s="104" t="s">
        <v>171</v>
      </c>
      <c r="N4" s="104"/>
    </row>
    <row r="5" spans="1:14" x14ac:dyDescent="0.25">
      <c r="K5" s="105" t="s">
        <v>170</v>
      </c>
      <c r="L5" s="82"/>
      <c r="M5" s="82"/>
      <c r="N5" s="82"/>
    </row>
    <row r="6" spans="1:14" ht="21" customHeight="1" x14ac:dyDescent="0.25">
      <c r="A6" s="343" t="s">
        <v>408</v>
      </c>
      <c r="B6" s="343"/>
      <c r="C6" s="343"/>
      <c r="D6" s="343"/>
      <c r="E6" s="343"/>
      <c r="F6" s="343"/>
      <c r="G6" s="343"/>
      <c r="H6" s="343"/>
      <c r="I6" s="343"/>
      <c r="J6" s="343"/>
      <c r="K6" s="343"/>
      <c r="L6" s="343"/>
      <c r="M6" s="343"/>
      <c r="N6" s="343"/>
    </row>
    <row r="7" spans="1:14" ht="21" customHeight="1" thickBot="1" x14ac:dyDescent="0.3">
      <c r="A7" s="90"/>
      <c r="B7" s="90"/>
      <c r="C7" s="90"/>
      <c r="D7" s="90"/>
      <c r="E7" s="90"/>
      <c r="F7" s="90"/>
      <c r="G7" s="90"/>
      <c r="H7" s="90"/>
      <c r="I7" s="90"/>
      <c r="J7" s="90"/>
      <c r="K7" s="90"/>
      <c r="L7" s="90"/>
      <c r="M7" s="90"/>
      <c r="N7" s="21" t="s">
        <v>47</v>
      </c>
    </row>
    <row r="8" spans="1:14" x14ac:dyDescent="0.25">
      <c r="A8" s="91"/>
      <c r="B8" s="34"/>
      <c r="C8" s="34"/>
      <c r="D8" s="34"/>
      <c r="E8" s="91"/>
      <c r="F8" s="34"/>
      <c r="G8" s="34"/>
      <c r="H8" s="34"/>
      <c r="I8" s="34"/>
      <c r="J8" s="34"/>
      <c r="K8" s="34"/>
      <c r="L8" s="347" t="s">
        <v>148</v>
      </c>
      <c r="M8" s="348"/>
      <c r="N8" s="223" t="s">
        <v>158</v>
      </c>
    </row>
    <row r="9" spans="1:14" ht="18" customHeight="1" x14ac:dyDescent="0.25">
      <c r="A9" s="20"/>
      <c r="B9" s="86"/>
      <c r="C9" s="86"/>
      <c r="D9" s="86"/>
      <c r="E9" s="91" t="s">
        <v>446</v>
      </c>
      <c r="F9" s="34"/>
      <c r="G9" s="34"/>
      <c r="H9" s="107"/>
      <c r="I9" s="107"/>
      <c r="J9" s="312"/>
      <c r="K9" s="312"/>
      <c r="L9" s="312"/>
      <c r="M9" s="88" t="s">
        <v>159</v>
      </c>
      <c r="N9" s="206">
        <v>43095</v>
      </c>
    </row>
    <row r="10" spans="1:14" ht="15.75" x14ac:dyDescent="0.25">
      <c r="A10" s="317" t="s">
        <v>147</v>
      </c>
      <c r="B10" s="317"/>
      <c r="C10" s="317"/>
      <c r="D10" s="317"/>
      <c r="E10" s="317"/>
      <c r="F10" s="317"/>
      <c r="G10" s="344" t="s">
        <v>265</v>
      </c>
      <c r="H10" s="344"/>
      <c r="I10" s="344"/>
      <c r="J10" s="344"/>
      <c r="K10" s="344"/>
      <c r="L10" s="345" t="s">
        <v>49</v>
      </c>
      <c r="M10" s="346"/>
      <c r="N10" s="222" t="s">
        <v>276</v>
      </c>
    </row>
    <row r="11" spans="1:14" ht="11.25" customHeight="1" x14ac:dyDescent="0.25">
      <c r="A11" s="99"/>
      <c r="B11" s="99"/>
      <c r="C11" s="99"/>
      <c r="D11" s="99"/>
      <c r="E11" s="99"/>
      <c r="F11" s="99"/>
      <c r="G11" s="100"/>
      <c r="H11" s="100"/>
      <c r="I11" s="100"/>
      <c r="J11" s="101"/>
      <c r="K11" s="101"/>
      <c r="L11" s="87"/>
      <c r="M11" s="88"/>
      <c r="N11" s="93"/>
    </row>
    <row r="12" spans="1:14" ht="21" customHeight="1" x14ac:dyDescent="0.25">
      <c r="A12" s="99"/>
      <c r="B12" s="99"/>
      <c r="C12" s="99"/>
      <c r="D12" s="99"/>
      <c r="E12" s="312" t="s">
        <v>160</v>
      </c>
      <c r="F12" s="312"/>
      <c r="G12" s="320" t="s">
        <v>275</v>
      </c>
      <c r="H12" s="321"/>
      <c r="I12" s="322"/>
      <c r="J12" s="102"/>
      <c r="K12" s="101"/>
      <c r="L12" s="313" t="s">
        <v>161</v>
      </c>
      <c r="M12" s="314"/>
      <c r="N12" s="93"/>
    </row>
    <row r="13" spans="1:14" ht="28.5" customHeight="1" thickBot="1" x14ac:dyDescent="0.3">
      <c r="A13" s="317"/>
      <c r="B13" s="317"/>
      <c r="C13" s="317"/>
      <c r="D13" s="317"/>
      <c r="E13" s="317"/>
      <c r="F13" s="317"/>
      <c r="G13" s="318"/>
      <c r="H13" s="318"/>
      <c r="I13" s="318"/>
      <c r="J13" s="319"/>
      <c r="K13" s="319"/>
      <c r="L13" s="313"/>
      <c r="M13" s="314"/>
      <c r="N13" s="170"/>
    </row>
    <row r="14" spans="1:14" ht="18" customHeight="1" x14ac:dyDescent="0.25">
      <c r="A14" s="315" t="s">
        <v>149</v>
      </c>
      <c r="B14" s="315"/>
      <c r="C14" s="315"/>
      <c r="D14" s="315"/>
      <c r="E14" s="315"/>
      <c r="F14" s="315"/>
      <c r="G14" s="323" t="s">
        <v>277</v>
      </c>
      <c r="H14" s="323"/>
      <c r="I14" s="323"/>
      <c r="J14" s="323"/>
      <c r="K14" s="323"/>
      <c r="L14" s="316" t="s">
        <v>52</v>
      </c>
      <c r="M14" s="316"/>
      <c r="N14" s="224">
        <v>71644412</v>
      </c>
    </row>
    <row r="15" spans="1:14" ht="40.5" customHeight="1" x14ac:dyDescent="0.25">
      <c r="A15" s="349" t="s">
        <v>50</v>
      </c>
      <c r="B15" s="349"/>
      <c r="C15" s="349"/>
      <c r="D15" s="349"/>
      <c r="E15" s="349"/>
      <c r="F15" s="349"/>
      <c r="G15" s="351" t="s">
        <v>266</v>
      </c>
      <c r="H15" s="351"/>
      <c r="I15" s="351"/>
      <c r="J15" s="351"/>
      <c r="K15" s="351"/>
      <c r="L15" s="360" t="s">
        <v>51</v>
      </c>
      <c r="M15" s="360"/>
      <c r="N15" s="92"/>
    </row>
    <row r="16" spans="1:14" ht="13.5" customHeight="1" x14ac:dyDescent="0.25">
      <c r="A16" s="352" t="s">
        <v>175</v>
      </c>
      <c r="B16" s="352"/>
      <c r="C16" s="352"/>
      <c r="D16" s="352"/>
      <c r="E16" s="352"/>
      <c r="F16" s="352"/>
      <c r="G16" s="361" t="s">
        <v>278</v>
      </c>
      <c r="H16" s="361"/>
      <c r="I16" s="361"/>
      <c r="J16" s="361"/>
      <c r="K16" s="361"/>
      <c r="L16" s="345" t="s">
        <v>49</v>
      </c>
      <c r="M16" s="346"/>
      <c r="N16" s="24"/>
    </row>
    <row r="17" spans="1:14" ht="12" customHeight="1" thickBot="1" x14ac:dyDescent="0.3">
      <c r="A17" s="352" t="s">
        <v>162</v>
      </c>
      <c r="B17" s="352"/>
      <c r="C17" s="352"/>
      <c r="D17" s="352"/>
      <c r="E17" s="352"/>
      <c r="F17" s="352"/>
      <c r="G17" s="352"/>
      <c r="H17" s="352"/>
      <c r="I17" s="352"/>
      <c r="J17" s="352"/>
      <c r="K17" s="352"/>
      <c r="L17" s="345" t="s">
        <v>55</v>
      </c>
      <c r="M17" s="346"/>
      <c r="N17" s="25">
        <v>383</v>
      </c>
    </row>
    <row r="18" spans="1:14" ht="16.5" thickBot="1" x14ac:dyDescent="0.3">
      <c r="A18" s="19" t="s">
        <v>163</v>
      </c>
      <c r="B18" s="103"/>
      <c r="C18" s="103"/>
      <c r="D18" s="103"/>
      <c r="E18" s="103"/>
      <c r="F18" s="103"/>
      <c r="G18" s="103"/>
      <c r="H18" s="103"/>
      <c r="I18" s="103"/>
      <c r="J18" s="103"/>
      <c r="K18" s="103"/>
      <c r="M18" s="94" t="s">
        <v>58</v>
      </c>
      <c r="N18" s="95"/>
    </row>
    <row r="19" spans="1:14" x14ac:dyDescent="0.25">
      <c r="A19" s="259" t="s">
        <v>164</v>
      </c>
      <c r="B19" s="259"/>
      <c r="C19" s="259"/>
      <c r="D19" s="259"/>
      <c r="E19" s="259"/>
      <c r="F19" s="106"/>
      <c r="G19" s="106"/>
      <c r="H19" s="106"/>
    </row>
    <row r="20" spans="1:14" x14ac:dyDescent="0.25">
      <c r="A20" s="31"/>
      <c r="B20" s="31"/>
      <c r="C20" s="31"/>
      <c r="D20" s="31"/>
      <c r="E20" s="31"/>
      <c r="F20" s="31"/>
      <c r="G20" s="31"/>
      <c r="H20" s="353" t="s">
        <v>134</v>
      </c>
      <c r="I20" s="353"/>
      <c r="J20" s="353"/>
      <c r="K20" s="353"/>
      <c r="L20" s="31"/>
      <c r="M20" s="96"/>
      <c r="N20" s="97"/>
    </row>
    <row r="21" spans="1:14" x14ac:dyDescent="0.25">
      <c r="A21" s="31"/>
      <c r="B21" s="31"/>
      <c r="C21" s="31"/>
      <c r="D21" s="31"/>
      <c r="E21" s="31"/>
      <c r="F21" s="31"/>
      <c r="G21" s="31"/>
      <c r="H21" s="31"/>
      <c r="I21" s="31"/>
      <c r="J21" s="31"/>
      <c r="K21" s="31"/>
      <c r="L21" s="31"/>
      <c r="M21" s="31"/>
      <c r="N21" s="31"/>
    </row>
    <row r="22" spans="1:14" ht="63.75" customHeight="1" x14ac:dyDescent="0.25">
      <c r="A22" s="354" t="s">
        <v>150</v>
      </c>
      <c r="B22" s="355"/>
      <c r="C22" s="356"/>
      <c r="D22" s="354" t="s">
        <v>151</v>
      </c>
      <c r="E22" s="356" t="s">
        <v>281</v>
      </c>
      <c r="F22" s="350" t="s">
        <v>165</v>
      </c>
      <c r="G22" s="350"/>
      <c r="H22" s="336" t="s">
        <v>152</v>
      </c>
      <c r="I22" s="338"/>
      <c r="J22" s="336" t="s">
        <v>166</v>
      </c>
      <c r="K22" s="337"/>
      <c r="L22" s="338"/>
      <c r="M22" s="336" t="s">
        <v>153</v>
      </c>
      <c r="N22" s="338"/>
    </row>
    <row r="23" spans="1:14" ht="18" customHeight="1" x14ac:dyDescent="0.25">
      <c r="A23" s="357"/>
      <c r="B23" s="358"/>
      <c r="C23" s="359"/>
      <c r="D23" s="357"/>
      <c r="E23" s="359"/>
      <c r="F23" s="350"/>
      <c r="G23" s="350"/>
      <c r="H23" s="98" t="s">
        <v>154</v>
      </c>
      <c r="I23" s="109" t="s">
        <v>155</v>
      </c>
      <c r="J23" s="110" t="s">
        <v>154</v>
      </c>
      <c r="K23" s="328" t="s">
        <v>155</v>
      </c>
      <c r="L23" s="328"/>
      <c r="M23" s="98" t="s">
        <v>5</v>
      </c>
      <c r="N23" s="98" t="s">
        <v>6</v>
      </c>
    </row>
    <row r="24" spans="1:14" x14ac:dyDescent="0.25">
      <c r="A24" s="336">
        <v>1</v>
      </c>
      <c r="B24" s="337"/>
      <c r="C24" s="338"/>
      <c r="D24" s="98">
        <v>2</v>
      </c>
      <c r="E24" s="98">
        <v>3</v>
      </c>
      <c r="F24" s="328">
        <v>4</v>
      </c>
      <c r="G24" s="328"/>
      <c r="H24" s="98">
        <v>5</v>
      </c>
      <c r="I24" s="98">
        <v>6</v>
      </c>
      <c r="J24" s="98">
        <v>7</v>
      </c>
      <c r="K24" s="328">
        <v>8</v>
      </c>
      <c r="L24" s="328"/>
      <c r="M24" s="98">
        <v>9</v>
      </c>
      <c r="N24" s="98">
        <v>10</v>
      </c>
    </row>
    <row r="25" spans="1:14" ht="27.75" customHeight="1" x14ac:dyDescent="0.25">
      <c r="A25" s="339"/>
      <c r="B25" s="340"/>
      <c r="C25" s="340"/>
      <c r="D25" s="173"/>
      <c r="E25" s="238"/>
      <c r="F25" s="329"/>
      <c r="G25" s="330"/>
      <c r="H25" s="331"/>
      <c r="I25" s="332"/>
      <c r="J25" s="171" t="s">
        <v>279</v>
      </c>
      <c r="K25" s="331" t="s">
        <v>279</v>
      </c>
      <c r="L25" s="332"/>
      <c r="M25" s="171"/>
      <c r="N25" s="171"/>
    </row>
    <row r="26" spans="1:14" x14ac:dyDescent="0.25">
      <c r="A26" s="341"/>
      <c r="B26" s="342"/>
      <c r="C26" s="342"/>
      <c r="D26" s="329"/>
      <c r="E26" s="330"/>
      <c r="F26" s="329"/>
      <c r="G26" s="330"/>
      <c r="H26" s="331"/>
      <c r="I26" s="332"/>
      <c r="J26" s="171" t="s">
        <v>279</v>
      </c>
      <c r="K26" s="331" t="s">
        <v>279</v>
      </c>
      <c r="L26" s="332"/>
      <c r="M26" s="171"/>
      <c r="N26" s="171"/>
    </row>
    <row r="27" spans="1:14" ht="18" x14ac:dyDescent="0.25">
      <c r="A27" s="333" t="s">
        <v>280</v>
      </c>
      <c r="B27" s="334"/>
      <c r="C27" s="334"/>
      <c r="D27" s="334"/>
      <c r="E27" s="334"/>
      <c r="F27" s="334"/>
      <c r="G27" s="334"/>
      <c r="H27" s="334"/>
      <c r="I27" s="334"/>
      <c r="J27" s="335"/>
      <c r="K27" s="28"/>
      <c r="L27" s="28"/>
      <c r="M27" s="172">
        <f>M25+M26</f>
        <v>0</v>
      </c>
      <c r="N27" s="172">
        <f>N25+N26</f>
        <v>0</v>
      </c>
    </row>
    <row r="28" spans="1:14" x14ac:dyDescent="0.25">
      <c r="A28" s="31"/>
      <c r="B28" s="31"/>
      <c r="C28" s="31"/>
      <c r="D28" s="31"/>
      <c r="E28" s="31"/>
      <c r="F28" s="31"/>
      <c r="G28" s="31"/>
      <c r="H28" s="31"/>
      <c r="I28" s="31"/>
      <c r="J28" s="31"/>
      <c r="K28" s="31"/>
      <c r="L28" s="31"/>
      <c r="M28" s="31"/>
      <c r="N28" s="31"/>
    </row>
    <row r="29" spans="1:14" x14ac:dyDescent="0.25">
      <c r="A29" s="31"/>
      <c r="B29" s="31"/>
      <c r="C29" s="31"/>
      <c r="D29" s="31"/>
      <c r="E29" s="31"/>
      <c r="F29" s="31"/>
      <c r="G29" s="31"/>
      <c r="H29" s="326" t="s">
        <v>156</v>
      </c>
      <c r="I29" s="327"/>
      <c r="J29" s="89">
        <v>1</v>
      </c>
      <c r="K29" s="324"/>
      <c r="L29" s="325"/>
      <c r="M29" s="108"/>
      <c r="N29" s="31"/>
    </row>
    <row r="30" spans="1:14" x14ac:dyDescent="0.25">
      <c r="A30" s="31"/>
      <c r="B30" s="31"/>
      <c r="C30" s="31"/>
      <c r="D30" s="31"/>
      <c r="E30" s="31"/>
      <c r="F30" s="31"/>
      <c r="G30" s="31"/>
      <c r="H30" s="326" t="s">
        <v>157</v>
      </c>
      <c r="I30" s="327"/>
      <c r="J30" s="89">
        <v>1</v>
      </c>
      <c r="K30" s="324"/>
      <c r="L30" s="325"/>
      <c r="M30" s="108"/>
      <c r="N30" s="31"/>
    </row>
    <row r="31" spans="1:14" x14ac:dyDescent="0.25">
      <c r="B31" t="s">
        <v>172</v>
      </c>
      <c r="E31" t="s">
        <v>264</v>
      </c>
    </row>
    <row r="32" spans="1:14" x14ac:dyDescent="0.25">
      <c r="D32" t="s">
        <v>45</v>
      </c>
      <c r="E32" t="s">
        <v>171</v>
      </c>
    </row>
    <row r="33" spans="2:5" x14ac:dyDescent="0.25">
      <c r="B33" t="s">
        <v>173</v>
      </c>
      <c r="E33" t="s">
        <v>393</v>
      </c>
    </row>
    <row r="34" spans="2:5" x14ac:dyDescent="0.25">
      <c r="B34" t="s">
        <v>174</v>
      </c>
      <c r="D34" t="s">
        <v>45</v>
      </c>
      <c r="E34" t="s">
        <v>171</v>
      </c>
    </row>
    <row r="35" spans="2:5" x14ac:dyDescent="0.25">
      <c r="B35" s="91" t="s">
        <v>170</v>
      </c>
      <c r="C35" s="34"/>
      <c r="D35" s="34"/>
      <c r="E35" s="107"/>
    </row>
  </sheetData>
  <mergeCells count="49">
    <mergeCell ref="M22:N22"/>
    <mergeCell ref="K23:L23"/>
    <mergeCell ref="G16:K16"/>
    <mergeCell ref="L16:M16"/>
    <mergeCell ref="H25:I25"/>
    <mergeCell ref="A15:F15"/>
    <mergeCell ref="F26:G26"/>
    <mergeCell ref="A19:E19"/>
    <mergeCell ref="F22:G23"/>
    <mergeCell ref="J22:L22"/>
    <mergeCell ref="G15:K15"/>
    <mergeCell ref="A16:F16"/>
    <mergeCell ref="H20:K20"/>
    <mergeCell ref="H22:I22"/>
    <mergeCell ref="L17:M17"/>
    <mergeCell ref="A17:K17"/>
    <mergeCell ref="A22:C23"/>
    <mergeCell ref="D22:D23"/>
    <mergeCell ref="E22:E23"/>
    <mergeCell ref="K26:L26"/>
    <mergeCell ref="L15:M15"/>
    <mergeCell ref="A6:N6"/>
    <mergeCell ref="J9:L9"/>
    <mergeCell ref="A10:F10"/>
    <mergeCell ref="G10:K10"/>
    <mergeCell ref="L10:M10"/>
    <mergeCell ref="L8:M8"/>
    <mergeCell ref="K29:L29"/>
    <mergeCell ref="K30:L30"/>
    <mergeCell ref="H29:I29"/>
    <mergeCell ref="H30:I30"/>
    <mergeCell ref="F24:G24"/>
    <mergeCell ref="K24:L24"/>
    <mergeCell ref="F25:G25"/>
    <mergeCell ref="K25:L25"/>
    <mergeCell ref="A27:J27"/>
    <mergeCell ref="D26:E26"/>
    <mergeCell ref="A24:C24"/>
    <mergeCell ref="A25:C25"/>
    <mergeCell ref="A26:C26"/>
    <mergeCell ref="H26:I26"/>
    <mergeCell ref="E12:F12"/>
    <mergeCell ref="L12:M13"/>
    <mergeCell ref="A14:F14"/>
    <mergeCell ref="L14:M14"/>
    <mergeCell ref="A13:F13"/>
    <mergeCell ref="G13:K13"/>
    <mergeCell ref="G12:I12"/>
    <mergeCell ref="G14:K14"/>
  </mergeCells>
  <pageMargins left="0.31496062992125984" right="0.31496062992125984" top="0.55118110236220474" bottom="0.19685039370078741" header="0.31496062992125984" footer="0.31496062992125984"/>
  <pageSetup paperSize="9" scale="85" orientation="landscape" horizontalDpi="30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activeCell="K22" sqref="K22"/>
    </sheetView>
  </sheetViews>
  <sheetFormatPr defaultRowHeight="15" x14ac:dyDescent="0.25"/>
  <cols>
    <col min="1" max="1" width="5.42578125" customWidth="1"/>
    <col min="2" max="2" width="15.42578125" customWidth="1"/>
    <col min="3" max="3" width="9.140625" customWidth="1"/>
    <col min="4" max="4" width="14.85546875" customWidth="1"/>
    <col min="5" max="5" width="16" customWidth="1"/>
    <col min="6" max="6" width="13.140625" customWidth="1"/>
    <col min="7" max="7" width="16.85546875" customWidth="1"/>
    <col min="8" max="8" width="14.28515625" customWidth="1"/>
    <col min="9" max="9" width="15.7109375" customWidth="1"/>
    <col min="10" max="10" width="16.7109375" customWidth="1"/>
  </cols>
  <sheetData>
    <row r="1" spans="1:10" x14ac:dyDescent="0.25">
      <c r="H1" t="s">
        <v>263</v>
      </c>
    </row>
    <row r="2" spans="1:10" x14ac:dyDescent="0.25">
      <c r="A2" s="126" t="s">
        <v>177</v>
      </c>
      <c r="B2" s="126"/>
      <c r="C2" s="126"/>
      <c r="D2" s="126"/>
      <c r="E2" s="126"/>
      <c r="F2" s="126"/>
      <c r="G2" s="126"/>
      <c r="H2" s="126"/>
      <c r="I2" s="126"/>
    </row>
    <row r="3" spans="1:10" x14ac:dyDescent="0.25">
      <c r="A3" s="126" t="s">
        <v>178</v>
      </c>
      <c r="B3" s="126"/>
      <c r="C3" s="126"/>
      <c r="D3" s="126"/>
      <c r="E3" s="126"/>
      <c r="F3" s="126"/>
      <c r="G3" s="126"/>
      <c r="H3" s="126"/>
      <c r="I3" s="126"/>
    </row>
    <row r="4" spans="1:10" x14ac:dyDescent="0.25">
      <c r="A4" s="126" t="s">
        <v>179</v>
      </c>
      <c r="B4" s="174" t="s">
        <v>286</v>
      </c>
      <c r="C4" s="174"/>
      <c r="D4" s="174"/>
      <c r="E4" s="174"/>
      <c r="F4" s="174"/>
      <c r="G4" s="174"/>
      <c r="H4" s="126"/>
      <c r="I4" s="126"/>
    </row>
    <row r="5" spans="1:10" x14ac:dyDescent="0.25">
      <c r="A5" s="120"/>
    </row>
    <row r="6" spans="1:10" x14ac:dyDescent="0.25">
      <c r="A6" s="370" t="s">
        <v>180</v>
      </c>
      <c r="B6" s="370"/>
      <c r="C6" s="370"/>
      <c r="D6" s="370"/>
      <c r="E6" s="370"/>
      <c r="F6" s="370"/>
      <c r="G6" s="370"/>
      <c r="H6" s="370"/>
      <c r="I6" s="370"/>
    </row>
    <row r="7" spans="1:10" x14ac:dyDescent="0.25">
      <c r="A7" s="120"/>
    </row>
    <row r="8" spans="1:10" x14ac:dyDescent="0.25">
      <c r="A8" s="126" t="s">
        <v>181</v>
      </c>
      <c r="B8" s="126"/>
      <c r="C8" s="126">
        <v>111</v>
      </c>
      <c r="D8" s="126"/>
      <c r="E8" s="126"/>
      <c r="F8" s="126"/>
      <c r="G8" s="126"/>
      <c r="H8" s="126"/>
      <c r="I8" s="126"/>
    </row>
    <row r="9" spans="1:10" x14ac:dyDescent="0.25">
      <c r="A9" s="126" t="s">
        <v>338</v>
      </c>
      <c r="B9" s="126"/>
      <c r="C9" s="126"/>
      <c r="D9" s="126"/>
      <c r="E9" s="175"/>
      <c r="F9" s="126"/>
      <c r="G9" s="126"/>
      <c r="H9" s="126"/>
      <c r="I9" s="126"/>
    </row>
    <row r="10" spans="1:10" x14ac:dyDescent="0.25">
      <c r="A10" s="120"/>
    </row>
    <row r="11" spans="1:10" x14ac:dyDescent="0.25">
      <c r="A11" s="370" t="s">
        <v>182</v>
      </c>
      <c r="B11" s="370"/>
      <c r="C11" s="370"/>
      <c r="D11" s="370"/>
      <c r="E11" s="370"/>
      <c r="F11" s="370"/>
      <c r="G11" s="370"/>
      <c r="H11" s="370"/>
      <c r="I11" s="370"/>
    </row>
    <row r="12" spans="1:10" ht="15.75" thickBot="1" x14ac:dyDescent="0.3">
      <c r="A12" s="121"/>
    </row>
    <row r="13" spans="1:10" ht="25.5" customHeight="1" thickBot="1" x14ac:dyDescent="0.3">
      <c r="A13" s="362" t="s">
        <v>183</v>
      </c>
      <c r="B13" s="362" t="s">
        <v>184</v>
      </c>
      <c r="C13" s="362" t="s">
        <v>185</v>
      </c>
      <c r="D13" s="365" t="s">
        <v>186</v>
      </c>
      <c r="E13" s="366"/>
      <c r="F13" s="366"/>
      <c r="G13" s="367"/>
      <c r="H13" s="362" t="s">
        <v>187</v>
      </c>
      <c r="I13" s="362" t="s">
        <v>188</v>
      </c>
      <c r="J13" s="362" t="s">
        <v>252</v>
      </c>
    </row>
    <row r="14" spans="1:10" ht="15.75" thickBot="1" x14ac:dyDescent="0.3">
      <c r="A14" s="363"/>
      <c r="B14" s="363"/>
      <c r="C14" s="363"/>
      <c r="D14" s="362" t="s">
        <v>189</v>
      </c>
      <c r="E14" s="365" t="s">
        <v>7</v>
      </c>
      <c r="F14" s="366"/>
      <c r="G14" s="367"/>
      <c r="H14" s="363"/>
      <c r="I14" s="363"/>
      <c r="J14" s="363"/>
    </row>
    <row r="15" spans="1:10" ht="55.5" customHeight="1" thickBot="1" x14ac:dyDescent="0.3">
      <c r="A15" s="364"/>
      <c r="B15" s="364"/>
      <c r="C15" s="364"/>
      <c r="D15" s="364"/>
      <c r="E15" s="122" t="s">
        <v>190</v>
      </c>
      <c r="F15" s="122" t="s">
        <v>191</v>
      </c>
      <c r="G15" s="122" t="s">
        <v>192</v>
      </c>
      <c r="H15" s="364"/>
      <c r="I15" s="364"/>
      <c r="J15" s="364"/>
    </row>
    <row r="16" spans="1:10" ht="15.75" thickBot="1" x14ac:dyDescent="0.3">
      <c r="A16" s="123">
        <v>1</v>
      </c>
      <c r="B16" s="122">
        <v>2</v>
      </c>
      <c r="C16" s="122">
        <v>3</v>
      </c>
      <c r="D16" s="122">
        <v>4</v>
      </c>
      <c r="E16" s="122">
        <v>5</v>
      </c>
      <c r="F16" s="122">
        <v>6</v>
      </c>
      <c r="G16" s="122">
        <v>7</v>
      </c>
      <c r="H16" s="122">
        <v>8</v>
      </c>
      <c r="I16" s="122">
        <v>9</v>
      </c>
      <c r="J16" s="122">
        <v>10</v>
      </c>
    </row>
    <row r="17" spans="1:10" ht="15.75" thickBot="1" x14ac:dyDescent="0.3">
      <c r="A17" s="123">
        <v>1</v>
      </c>
      <c r="B17" s="122" t="s">
        <v>282</v>
      </c>
      <c r="C17" s="207">
        <v>1</v>
      </c>
      <c r="D17" s="207">
        <f>E17+F17+G17</f>
        <v>41012</v>
      </c>
      <c r="E17" s="207">
        <v>23280</v>
      </c>
      <c r="F17" s="122">
        <v>4660</v>
      </c>
      <c r="G17" s="122">
        <v>13072</v>
      </c>
      <c r="H17" s="122"/>
      <c r="I17" s="183">
        <f>D17*15/100</f>
        <v>6151.8</v>
      </c>
      <c r="J17" s="122">
        <v>565967</v>
      </c>
    </row>
    <row r="18" spans="1:10" ht="64.5" thickBot="1" x14ac:dyDescent="0.3">
      <c r="A18" s="177"/>
      <c r="B18" s="122" t="s">
        <v>337</v>
      </c>
      <c r="C18" s="207"/>
      <c r="D18" s="207">
        <f t="shared" ref="D18:D20" si="0">E18+F18+G18</f>
        <v>0</v>
      </c>
      <c r="E18" s="207"/>
      <c r="F18" s="122"/>
      <c r="G18" s="122"/>
      <c r="H18" s="122"/>
      <c r="I18" s="183">
        <f t="shared" ref="I18:I19" si="1">D18*15/100</f>
        <v>0</v>
      </c>
      <c r="J18" s="122">
        <v>46560</v>
      </c>
    </row>
    <row r="19" spans="1:10" ht="15.75" thickBot="1" x14ac:dyDescent="0.3">
      <c r="A19" s="123">
        <v>2</v>
      </c>
      <c r="B19" s="122" t="s">
        <v>283</v>
      </c>
      <c r="C19" s="207">
        <v>3.5</v>
      </c>
      <c r="D19" s="207">
        <f t="shared" si="0"/>
        <v>20314</v>
      </c>
      <c r="E19" s="207">
        <v>20314</v>
      </c>
      <c r="F19" s="122"/>
      <c r="G19" s="122"/>
      <c r="H19" s="122"/>
      <c r="I19" s="183">
        <f t="shared" si="1"/>
        <v>3047.1</v>
      </c>
      <c r="J19" s="122">
        <v>981180</v>
      </c>
    </row>
    <row r="20" spans="1:10" ht="26.25" thickBot="1" x14ac:dyDescent="0.3">
      <c r="A20" s="138">
        <v>2</v>
      </c>
      <c r="B20" s="122" t="s">
        <v>284</v>
      </c>
      <c r="C20" s="207">
        <v>14.5</v>
      </c>
      <c r="D20" s="207">
        <f t="shared" si="0"/>
        <v>12865</v>
      </c>
      <c r="E20" s="207">
        <v>12865</v>
      </c>
      <c r="F20" s="122"/>
      <c r="G20" s="122"/>
      <c r="H20" s="122"/>
      <c r="I20" s="183">
        <v>1930</v>
      </c>
      <c r="J20" s="122">
        <v>2574240</v>
      </c>
    </row>
    <row r="21" spans="1:10" ht="26.25" thickBot="1" x14ac:dyDescent="0.3">
      <c r="A21" s="138">
        <v>3</v>
      </c>
      <c r="B21" s="122" t="s">
        <v>285</v>
      </c>
      <c r="C21" s="207">
        <v>12.5</v>
      </c>
      <c r="D21" s="207">
        <f>E21+G21</f>
        <v>10059</v>
      </c>
      <c r="E21" s="207">
        <v>10059</v>
      </c>
      <c r="F21" s="122"/>
      <c r="G21" s="122"/>
      <c r="H21" s="122"/>
      <c r="I21" s="183">
        <v>1509</v>
      </c>
      <c r="J21" s="122">
        <v>1735212</v>
      </c>
    </row>
    <row r="22" spans="1:10" ht="15.75" thickBot="1" x14ac:dyDescent="0.3">
      <c r="A22" s="368" t="s">
        <v>193</v>
      </c>
      <c r="B22" s="369"/>
      <c r="C22" s="122">
        <f>C17+C19+C20+C21</f>
        <v>31.5</v>
      </c>
      <c r="D22" s="122">
        <f t="shared" ref="D22:I22" si="2">D17+D19+D20+D21</f>
        <v>84250</v>
      </c>
      <c r="E22" s="122">
        <f t="shared" si="2"/>
        <v>66518</v>
      </c>
      <c r="F22" s="122">
        <f t="shared" si="2"/>
        <v>4660</v>
      </c>
      <c r="G22" s="122">
        <f t="shared" si="2"/>
        <v>13072</v>
      </c>
      <c r="H22" s="122">
        <f t="shared" si="2"/>
        <v>0</v>
      </c>
      <c r="I22" s="183">
        <f t="shared" si="2"/>
        <v>12637.9</v>
      </c>
      <c r="J22" s="122">
        <f>SUM(J17:J21)</f>
        <v>5903159</v>
      </c>
    </row>
    <row r="23" spans="1:10" x14ac:dyDescent="0.25">
      <c r="A23" s="181"/>
      <c r="B23" s="181"/>
      <c r="C23" s="182"/>
      <c r="D23" s="182"/>
      <c r="E23" s="182"/>
      <c r="F23" s="182"/>
      <c r="G23" s="182"/>
      <c r="H23" s="182"/>
      <c r="I23" s="182"/>
      <c r="J23" s="182"/>
    </row>
    <row r="24" spans="1:10" x14ac:dyDescent="0.25">
      <c r="A24" s="370" t="s">
        <v>180</v>
      </c>
      <c r="B24" s="370"/>
      <c r="C24" s="370"/>
      <c r="D24" s="370"/>
      <c r="E24" s="370"/>
      <c r="F24" s="370"/>
      <c r="G24" s="370"/>
      <c r="H24" s="370"/>
      <c r="I24" s="370"/>
      <c r="J24" s="182"/>
    </row>
    <row r="25" spans="1:10" x14ac:dyDescent="0.25">
      <c r="A25" s="120"/>
      <c r="J25" s="182"/>
    </row>
    <row r="26" spans="1:10" x14ac:dyDescent="0.25">
      <c r="A26" s="179" t="s">
        <v>181</v>
      </c>
      <c r="B26" s="179"/>
      <c r="C26" s="179">
        <v>111</v>
      </c>
      <c r="D26" s="179"/>
      <c r="E26" s="179"/>
      <c r="F26" s="179"/>
      <c r="G26" s="179"/>
      <c r="H26" s="179"/>
      <c r="I26" s="179"/>
      <c r="J26" s="182"/>
    </row>
    <row r="27" spans="1:10" x14ac:dyDescent="0.25">
      <c r="A27" s="179" t="s">
        <v>359</v>
      </c>
      <c r="B27" s="179"/>
      <c r="C27" s="179"/>
      <c r="D27" s="179"/>
      <c r="E27" s="175"/>
      <c r="F27" s="179"/>
      <c r="G27" s="179"/>
      <c r="H27" s="179"/>
      <c r="I27" s="179"/>
      <c r="J27" s="182"/>
    </row>
    <row r="28" spans="1:10" x14ac:dyDescent="0.25">
      <c r="A28" s="120"/>
      <c r="J28" s="182"/>
    </row>
    <row r="29" spans="1:10" x14ac:dyDescent="0.25">
      <c r="A29" s="370" t="s">
        <v>182</v>
      </c>
      <c r="B29" s="370"/>
      <c r="C29" s="370"/>
      <c r="D29" s="370"/>
      <c r="E29" s="370"/>
      <c r="F29" s="370"/>
      <c r="G29" s="370"/>
      <c r="H29" s="370"/>
      <c r="I29" s="370"/>
      <c r="J29" s="182"/>
    </row>
    <row r="30" spans="1:10" ht="15.75" thickBot="1" x14ac:dyDescent="0.3">
      <c r="A30" s="181"/>
      <c r="B30" s="181"/>
      <c r="C30" s="182"/>
      <c r="D30" s="182"/>
      <c r="E30" s="182"/>
      <c r="F30" s="182"/>
      <c r="G30" s="182"/>
      <c r="H30" s="182"/>
      <c r="I30" s="182"/>
      <c r="J30" s="182"/>
    </row>
    <row r="31" spans="1:10" ht="15.75" thickBot="1" x14ac:dyDescent="0.3">
      <c r="A31" s="362" t="s">
        <v>183</v>
      </c>
      <c r="B31" s="362" t="s">
        <v>184</v>
      </c>
      <c r="C31" s="362" t="s">
        <v>185</v>
      </c>
      <c r="D31" s="365" t="s">
        <v>186</v>
      </c>
      <c r="E31" s="366"/>
      <c r="F31" s="366"/>
      <c r="G31" s="367"/>
      <c r="H31" s="362" t="s">
        <v>187</v>
      </c>
      <c r="I31" s="362" t="s">
        <v>188</v>
      </c>
      <c r="J31" s="362" t="s">
        <v>252</v>
      </c>
    </row>
    <row r="32" spans="1:10" ht="15.75" thickBot="1" x14ac:dyDescent="0.3">
      <c r="A32" s="363"/>
      <c r="B32" s="363"/>
      <c r="C32" s="363"/>
      <c r="D32" s="362" t="s">
        <v>189</v>
      </c>
      <c r="E32" s="365" t="s">
        <v>7</v>
      </c>
      <c r="F32" s="366"/>
      <c r="G32" s="367"/>
      <c r="H32" s="363"/>
      <c r="I32" s="363"/>
      <c r="J32" s="363"/>
    </row>
    <row r="33" spans="1:10" ht="51.75" thickBot="1" x14ac:dyDescent="0.3">
      <c r="A33" s="364"/>
      <c r="B33" s="364"/>
      <c r="C33" s="364"/>
      <c r="D33" s="364"/>
      <c r="E33" s="122" t="s">
        <v>190</v>
      </c>
      <c r="F33" s="122" t="s">
        <v>191</v>
      </c>
      <c r="G33" s="122" t="s">
        <v>192</v>
      </c>
      <c r="H33" s="364"/>
      <c r="I33" s="364"/>
      <c r="J33" s="364"/>
    </row>
    <row r="34" spans="1:10" ht="15.75" thickBot="1" x14ac:dyDescent="0.3">
      <c r="A34" s="177">
        <v>1</v>
      </c>
      <c r="B34" s="122">
        <v>2</v>
      </c>
      <c r="C34" s="122">
        <v>3</v>
      </c>
      <c r="D34" s="122">
        <v>4</v>
      </c>
      <c r="E34" s="122">
        <v>5</v>
      </c>
      <c r="F34" s="122">
        <v>6</v>
      </c>
      <c r="G34" s="122">
        <v>7</v>
      </c>
      <c r="H34" s="122">
        <v>8</v>
      </c>
      <c r="I34" s="122">
        <v>9</v>
      </c>
      <c r="J34" s="122">
        <v>10</v>
      </c>
    </row>
    <row r="35" spans="1:10" ht="15.75" thickBot="1" x14ac:dyDescent="0.3">
      <c r="A35" s="177">
        <v>1</v>
      </c>
      <c r="B35" s="122" t="s">
        <v>282</v>
      </c>
      <c r="C35" s="207">
        <v>0</v>
      </c>
      <c r="D35" s="207">
        <f>E35+F35+G35</f>
        <v>0</v>
      </c>
      <c r="E35" s="207"/>
      <c r="F35" s="122"/>
      <c r="G35" s="122"/>
      <c r="H35" s="122"/>
      <c r="I35" s="122"/>
      <c r="J35" s="122">
        <f>(C35*D35+I35)*12</f>
        <v>0</v>
      </c>
    </row>
    <row r="36" spans="1:10" ht="15.75" thickBot="1" x14ac:dyDescent="0.3">
      <c r="A36" s="177">
        <v>2</v>
      </c>
      <c r="B36" s="122" t="s">
        <v>283</v>
      </c>
      <c r="C36" s="207">
        <v>0.5</v>
      </c>
      <c r="D36" s="207">
        <f t="shared" ref="D36" si="3">E36+F36+G36</f>
        <v>15000</v>
      </c>
      <c r="E36" s="207">
        <v>15000</v>
      </c>
      <c r="F36" s="122"/>
      <c r="G36" s="122"/>
      <c r="H36" s="122"/>
      <c r="I36" s="122">
        <f t="shared" ref="I36" si="4">D36*15/100</f>
        <v>2250</v>
      </c>
      <c r="J36" s="122">
        <f>(D36+I36)*C36*12</f>
        <v>103500</v>
      </c>
    </row>
    <row r="37" spans="1:10" ht="26.25" thickBot="1" x14ac:dyDescent="0.3">
      <c r="A37" s="177">
        <v>3</v>
      </c>
      <c r="B37" s="122" t="s">
        <v>285</v>
      </c>
      <c r="C37" s="207">
        <v>0.5</v>
      </c>
      <c r="D37" s="207">
        <f>E37+G37</f>
        <v>9500</v>
      </c>
      <c r="E37" s="207">
        <v>9500</v>
      </c>
      <c r="F37" s="122"/>
      <c r="G37" s="122"/>
      <c r="H37" s="122"/>
      <c r="I37" s="122">
        <f>D37*15/100</f>
        <v>1425</v>
      </c>
      <c r="J37" s="122">
        <f t="shared" ref="J37:J38" si="5">(D37+I37)*C37*12</f>
        <v>65550</v>
      </c>
    </row>
    <row r="38" spans="1:10" ht="26.25" thickBot="1" x14ac:dyDescent="0.3">
      <c r="A38" s="193">
        <v>4</v>
      </c>
      <c r="B38" s="122" t="s">
        <v>354</v>
      </c>
      <c r="C38" s="207">
        <v>31</v>
      </c>
      <c r="D38" s="207">
        <f>E38+G38</f>
        <v>161.15</v>
      </c>
      <c r="E38" s="207"/>
      <c r="F38" s="122"/>
      <c r="G38" s="122">
        <v>161.15</v>
      </c>
      <c r="H38" s="122"/>
      <c r="I38" s="183">
        <f>D38*15/100</f>
        <v>24.172499999999999</v>
      </c>
      <c r="J38" s="183">
        <f t="shared" si="5"/>
        <v>68939.97</v>
      </c>
    </row>
    <row r="39" spans="1:10" ht="15.75" thickBot="1" x14ac:dyDescent="0.3">
      <c r="A39" s="368" t="s">
        <v>193</v>
      </c>
      <c r="B39" s="369"/>
      <c r="C39" s="122">
        <f>C36+C35+C37</f>
        <v>1</v>
      </c>
      <c r="D39" s="122">
        <f>D36+D35+D37+D38</f>
        <v>24661.15</v>
      </c>
      <c r="E39" s="122">
        <f t="shared" ref="E39:I39" si="6">E36+E35+E37+E38</f>
        <v>24500</v>
      </c>
      <c r="F39" s="122">
        <f t="shared" si="6"/>
        <v>0</v>
      </c>
      <c r="G39" s="122">
        <f t="shared" si="6"/>
        <v>161.15</v>
      </c>
      <c r="H39" s="122">
        <f t="shared" si="6"/>
        <v>0</v>
      </c>
      <c r="I39" s="183">
        <f t="shared" si="6"/>
        <v>3699.1725000000001</v>
      </c>
      <c r="J39" s="183">
        <f>J36+J37+J38</f>
        <v>237989.97</v>
      </c>
    </row>
  </sheetData>
  <mergeCells count="24">
    <mergeCell ref="J13:J15"/>
    <mergeCell ref="D14:D15"/>
    <mergeCell ref="E14:G14"/>
    <mergeCell ref="A22:B22"/>
    <mergeCell ref="A6:I6"/>
    <mergeCell ref="A13:A15"/>
    <mergeCell ref="B13:B15"/>
    <mergeCell ref="C13:C15"/>
    <mergeCell ref="D13:G13"/>
    <mergeCell ref="H13:H15"/>
    <mergeCell ref="I13:I15"/>
    <mergeCell ref="A11:I11"/>
    <mergeCell ref="J31:J33"/>
    <mergeCell ref="D32:D33"/>
    <mergeCell ref="E32:G32"/>
    <mergeCell ref="A39:B39"/>
    <mergeCell ref="A24:I24"/>
    <mergeCell ref="A29:I29"/>
    <mergeCell ref="A31:A33"/>
    <mergeCell ref="B31:B33"/>
    <mergeCell ref="C31:C33"/>
    <mergeCell ref="D31:G31"/>
    <mergeCell ref="H31:H33"/>
    <mergeCell ref="I31:I33"/>
  </mergeCells>
  <pageMargins left="0.70866141732283472" right="0.11811023622047245" top="0.98425196850393704" bottom="0.78740157480314965" header="0.31496062992125984" footer="0.31496062992125984"/>
  <pageSetup paperSize="9" orientation="landscape"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15</vt:i4>
      </vt:variant>
      <vt:variant>
        <vt:lpstr>Именованные диапазоны</vt:lpstr>
      </vt:variant>
      <vt:variant>
        <vt:i4>1</vt:i4>
      </vt:variant>
    </vt:vector>
  </HeadingPairs>
  <TitlesOfParts>
    <vt:vector size="16" baseType="lpstr">
      <vt:lpstr>Форма 1 </vt:lpstr>
      <vt:lpstr>Форма 2</vt:lpstr>
      <vt:lpstr>форма 3</vt:lpstr>
      <vt:lpstr>форма 4</vt:lpstr>
      <vt:lpstr>Лист5</vt:lpstr>
      <vt:lpstr>Форма 6</vt:lpstr>
      <vt:lpstr>Форма 7</vt:lpstr>
      <vt:lpstr>сведения </vt:lpstr>
      <vt:lpstr>211расчеты</vt:lpstr>
      <vt:lpstr>расчет 212</vt:lpstr>
      <vt:lpstr>расчет 213</vt:lpstr>
      <vt:lpstr>расчет 220</vt:lpstr>
      <vt:lpstr>расчет 290</vt:lpstr>
      <vt:lpstr>расчет 300</vt:lpstr>
      <vt:lpstr>Лист1</vt:lpstr>
      <vt:lpstr>'форма 4'!Заголовки_для_печати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2018-02-28T09:42:00Z</dcterms:modified>
</cp:coreProperties>
</file>