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95" windowWidth="8595" windowHeight="5550" firstSheet="2" activeTab="2"/>
  </bookViews>
  <sheets>
    <sheet name="Подписание ДУ" sheetId="4" state="hidden" r:id="rId1"/>
    <sheet name="Свод по сост. на 02.06.15" sheetId="5" state="hidden" r:id="rId2"/>
    <sheet name="Лист1" sheetId="6" r:id="rId3"/>
    <sheet name="Лист2" sheetId="7" state="hidden" r:id="rId4"/>
    <sheet name="Лист4" sheetId="9" state="hidden" r:id="rId5"/>
    <sheet name="Лист5" sheetId="10" state="hidden" r:id="rId6"/>
    <sheet name="Лист3" sheetId="11" state="hidden" r:id="rId7"/>
  </sheets>
  <externalReferences>
    <externalReference r:id="rId8"/>
    <externalReference r:id="rId9"/>
  </externalReferences>
  <definedNames>
    <definedName name="_xlnm._FilterDatabase" localSheetId="3" hidden="1">Лист2!$B$5:$G$107</definedName>
    <definedName name="_xlnm._FilterDatabase" localSheetId="0" hidden="1">'Подписание ДУ'!$A$4:$D$105</definedName>
    <definedName name="_xlnm._FilterDatabase" localSheetId="1" hidden="1">'Свод по сост. на 02.06.15'!$A$3:$L$105</definedName>
    <definedName name="_xlnm.Print_Titles" localSheetId="2">Лист1!$3:$5</definedName>
    <definedName name="_xlnm.Print_Area" localSheetId="2">Лист1!$A$2:$E$129</definedName>
    <definedName name="_xlnm.Print_Area" localSheetId="1">'Свод по сост. на 02.06.15'!$A$1:$L$105</definedName>
  </definedNames>
  <calcPr calcId="145621"/>
</workbook>
</file>

<file path=xl/calcChain.xml><?xml version="1.0" encoding="utf-8"?>
<calcChain xmlns="http://schemas.openxmlformats.org/spreadsheetml/2006/main">
  <c r="C123" i="6" l="1"/>
  <c r="C128" i="6"/>
  <c r="D23" i="6"/>
  <c r="C90" i="6"/>
  <c r="L9" i="11" l="1"/>
  <c r="K9" i="11"/>
  <c r="J9" i="11"/>
  <c r="I7" i="11"/>
  <c r="I9" i="11" s="1"/>
  <c r="B9" i="11"/>
  <c r="C9" i="11"/>
  <c r="D9" i="11"/>
  <c r="E9" i="11"/>
  <c r="F9" i="11"/>
  <c r="G9" i="11"/>
  <c r="H9" i="11"/>
  <c r="H7" i="11"/>
  <c r="G7" i="11"/>
  <c r="G84" i="6" l="1"/>
  <c r="E97" i="10" l="1"/>
  <c r="F97" i="10" s="1"/>
  <c r="E98" i="10"/>
  <c r="F98" i="10" s="1"/>
  <c r="E96" i="10"/>
  <c r="F96" i="10" s="1"/>
  <c r="L27" i="10"/>
  <c r="L26" i="10"/>
  <c r="L25" i="10"/>
  <c r="L23" i="10"/>
  <c r="L22" i="10"/>
  <c r="L21" i="10"/>
  <c r="L17" i="10"/>
  <c r="L16" i="10"/>
  <c r="L15" i="10"/>
  <c r="L13" i="10"/>
  <c r="L12" i="10"/>
  <c r="M31" i="10"/>
  <c r="L9" i="10"/>
  <c r="L10" i="10"/>
  <c r="L8" i="10"/>
  <c r="N121" i="10"/>
  <c r="L121" i="10"/>
  <c r="N102" i="10"/>
  <c r="L102" i="10"/>
  <c r="L37" i="10"/>
  <c r="L38" i="10" s="1"/>
  <c r="D109" i="10"/>
  <c r="G109" i="10" s="1"/>
  <c r="J121" i="10"/>
  <c r="H121" i="10"/>
  <c r="J102" i="10"/>
  <c r="H102" i="10"/>
  <c r="H37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121" i="10"/>
  <c r="F120" i="10"/>
  <c r="F116" i="10"/>
  <c r="F113" i="10"/>
  <c r="F112" i="10"/>
  <c r="F110" i="10"/>
  <c r="F109" i="10"/>
  <c r="F108" i="10"/>
  <c r="F107" i="10"/>
  <c r="F106" i="10"/>
  <c r="F105" i="10"/>
  <c r="F104" i="10"/>
  <c r="F103" i="10"/>
  <c r="F102" i="10"/>
  <c r="F101" i="10"/>
  <c r="F33" i="10"/>
  <c r="F32" i="10"/>
  <c r="C28" i="10"/>
  <c r="C24" i="10"/>
  <c r="C20" i="10"/>
  <c r="C19" i="10"/>
  <c r="C18" i="10"/>
  <c r="C14" i="10"/>
  <c r="F95" i="10"/>
  <c r="C30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C11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C36" i="10"/>
  <c r="C27" i="10"/>
  <c r="C26" i="10"/>
  <c r="C25" i="10"/>
  <c r="C23" i="10"/>
  <c r="C22" i="10"/>
  <c r="C21" i="10"/>
  <c r="C17" i="10"/>
  <c r="C16" i="10"/>
  <c r="C15" i="10"/>
  <c r="C13" i="10"/>
  <c r="C12" i="10"/>
  <c r="C10" i="10"/>
  <c r="C9" i="10"/>
  <c r="F8" i="10"/>
  <c r="C8" i="10"/>
  <c r="C8" i="9"/>
  <c r="C34" i="9" s="1"/>
  <c r="D8" i="9"/>
  <c r="F8" i="9"/>
  <c r="C9" i="9"/>
  <c r="D9" i="9"/>
  <c r="G9" i="9" s="1"/>
  <c r="F9" i="9"/>
  <c r="C10" i="9"/>
  <c r="D10" i="9"/>
  <c r="G10" i="9" s="1"/>
  <c r="F10" i="9"/>
  <c r="C11" i="9"/>
  <c r="D11" i="9"/>
  <c r="G11" i="9" s="1"/>
  <c r="F11" i="9"/>
  <c r="C12" i="9"/>
  <c r="D12" i="9"/>
  <c r="G12" i="9" s="1"/>
  <c r="F12" i="9"/>
  <c r="C13" i="9"/>
  <c r="D13" i="9"/>
  <c r="G13" i="9" s="1"/>
  <c r="F13" i="9"/>
  <c r="C14" i="9"/>
  <c r="D14" i="9"/>
  <c r="G14" i="9" s="1"/>
  <c r="F14" i="9"/>
  <c r="C15" i="9"/>
  <c r="D15" i="9"/>
  <c r="G15" i="9" s="1"/>
  <c r="F15" i="9"/>
  <c r="C16" i="9"/>
  <c r="D16" i="9"/>
  <c r="G16" i="9" s="1"/>
  <c r="F16" i="9"/>
  <c r="C17" i="9"/>
  <c r="D17" i="9"/>
  <c r="G17" i="9" s="1"/>
  <c r="F17" i="9"/>
  <c r="C18" i="9"/>
  <c r="D18" i="9"/>
  <c r="G18" i="9" s="1"/>
  <c r="F18" i="9"/>
  <c r="C19" i="9"/>
  <c r="D19" i="9"/>
  <c r="G19" i="9" s="1"/>
  <c r="F19" i="9"/>
  <c r="C20" i="9"/>
  <c r="D20" i="9"/>
  <c r="G20" i="9" s="1"/>
  <c r="F20" i="9"/>
  <c r="C21" i="9"/>
  <c r="D21" i="9"/>
  <c r="G21" i="9" s="1"/>
  <c r="F21" i="9"/>
  <c r="C22" i="9"/>
  <c r="D22" i="9"/>
  <c r="G22" i="9" s="1"/>
  <c r="F22" i="9"/>
  <c r="C23" i="9"/>
  <c r="D23" i="9"/>
  <c r="G23" i="9" s="1"/>
  <c r="F23" i="9"/>
  <c r="C24" i="9"/>
  <c r="D24" i="9"/>
  <c r="G24" i="9" s="1"/>
  <c r="F24" i="9"/>
  <c r="C25" i="9"/>
  <c r="D25" i="9"/>
  <c r="G25" i="9" s="1"/>
  <c r="F25" i="9"/>
  <c r="C26" i="9"/>
  <c r="D26" i="9"/>
  <c r="G26" i="9" s="1"/>
  <c r="F26" i="9"/>
  <c r="C27" i="9"/>
  <c r="D27" i="9"/>
  <c r="G27" i="9" s="1"/>
  <c r="F27" i="9"/>
  <c r="C28" i="9"/>
  <c r="D28" i="9"/>
  <c r="G28" i="9" s="1"/>
  <c r="F28" i="9"/>
  <c r="D29" i="9"/>
  <c r="G29" i="9" s="1"/>
  <c r="F29" i="9"/>
  <c r="C30" i="9"/>
  <c r="D30" i="9"/>
  <c r="G30" i="9" s="1"/>
  <c r="F30" i="9"/>
  <c r="D32" i="9"/>
  <c r="F32" i="9"/>
  <c r="G32" i="9"/>
  <c r="C33" i="9"/>
  <c r="D33" i="9"/>
  <c r="F33" i="9"/>
  <c r="G33" i="9"/>
  <c r="C36" i="9"/>
  <c r="D36" i="9"/>
  <c r="G36" i="9" s="1"/>
  <c r="F36" i="9"/>
  <c r="D37" i="9"/>
  <c r="F37" i="9"/>
  <c r="G37" i="9"/>
  <c r="D38" i="9"/>
  <c r="F38" i="9"/>
  <c r="G38" i="9"/>
  <c r="D39" i="9"/>
  <c r="G39" i="9" s="1"/>
  <c r="F39" i="9"/>
  <c r="D40" i="9"/>
  <c r="G40" i="9" s="1"/>
  <c r="G95" i="9" s="1"/>
  <c r="F40" i="9"/>
  <c r="D41" i="9"/>
  <c r="F41" i="9"/>
  <c r="G41" i="9"/>
  <c r="D42" i="9"/>
  <c r="F42" i="9"/>
  <c r="G42" i="9"/>
  <c r="D43" i="9"/>
  <c r="G43" i="9" s="1"/>
  <c r="F43" i="9"/>
  <c r="D44" i="9"/>
  <c r="G44" i="9" s="1"/>
  <c r="F44" i="9"/>
  <c r="D45" i="9"/>
  <c r="F45" i="9"/>
  <c r="G45" i="9"/>
  <c r="D46" i="9"/>
  <c r="F46" i="9"/>
  <c r="G46" i="9"/>
  <c r="D47" i="9"/>
  <c r="G47" i="9" s="1"/>
  <c r="F47" i="9"/>
  <c r="D48" i="9"/>
  <c r="G48" i="9" s="1"/>
  <c r="F48" i="9"/>
  <c r="D49" i="9"/>
  <c r="F49" i="9"/>
  <c r="G49" i="9"/>
  <c r="D50" i="9"/>
  <c r="F50" i="9"/>
  <c r="G50" i="9"/>
  <c r="D51" i="9"/>
  <c r="G51" i="9" s="1"/>
  <c r="F51" i="9"/>
  <c r="D52" i="9"/>
  <c r="G52" i="9" s="1"/>
  <c r="F52" i="9"/>
  <c r="D53" i="9"/>
  <c r="F53" i="9"/>
  <c r="G53" i="9"/>
  <c r="D54" i="9"/>
  <c r="F54" i="9"/>
  <c r="G54" i="9"/>
  <c r="D55" i="9"/>
  <c r="G55" i="9" s="1"/>
  <c r="F55" i="9"/>
  <c r="D56" i="9"/>
  <c r="G56" i="9" s="1"/>
  <c r="F56" i="9"/>
  <c r="D57" i="9"/>
  <c r="F57" i="9"/>
  <c r="G57" i="9"/>
  <c r="D58" i="9"/>
  <c r="F58" i="9"/>
  <c r="G58" i="9"/>
  <c r="D59" i="9"/>
  <c r="G59" i="9" s="1"/>
  <c r="F59" i="9"/>
  <c r="D60" i="9"/>
  <c r="G60" i="9" s="1"/>
  <c r="F60" i="9"/>
  <c r="D61" i="9"/>
  <c r="F61" i="9"/>
  <c r="G61" i="9"/>
  <c r="D62" i="9"/>
  <c r="F62" i="9"/>
  <c r="G62" i="9"/>
  <c r="D63" i="9"/>
  <c r="G63" i="9" s="1"/>
  <c r="F63" i="9"/>
  <c r="D64" i="9"/>
  <c r="G64" i="9" s="1"/>
  <c r="F64" i="9"/>
  <c r="D65" i="9"/>
  <c r="F65" i="9"/>
  <c r="G65" i="9"/>
  <c r="D66" i="9"/>
  <c r="F66" i="9"/>
  <c r="G66" i="9"/>
  <c r="D67" i="9"/>
  <c r="G67" i="9" s="1"/>
  <c r="F67" i="9"/>
  <c r="D68" i="9"/>
  <c r="G68" i="9" s="1"/>
  <c r="F68" i="9"/>
  <c r="D69" i="9"/>
  <c r="F69" i="9"/>
  <c r="G69" i="9"/>
  <c r="D70" i="9"/>
  <c r="F70" i="9"/>
  <c r="G70" i="9"/>
  <c r="D71" i="9"/>
  <c r="G71" i="9" s="1"/>
  <c r="F71" i="9"/>
  <c r="D72" i="9"/>
  <c r="G72" i="9" s="1"/>
  <c r="F72" i="9"/>
  <c r="D73" i="9"/>
  <c r="F73" i="9"/>
  <c r="G73" i="9"/>
  <c r="D74" i="9"/>
  <c r="F74" i="9"/>
  <c r="G74" i="9"/>
  <c r="D75" i="9"/>
  <c r="G75" i="9" s="1"/>
  <c r="F75" i="9"/>
  <c r="D76" i="9"/>
  <c r="G76" i="9" s="1"/>
  <c r="F76" i="9"/>
  <c r="D77" i="9"/>
  <c r="F77" i="9"/>
  <c r="G77" i="9"/>
  <c r="D78" i="9"/>
  <c r="F78" i="9"/>
  <c r="G78" i="9"/>
  <c r="D79" i="9"/>
  <c r="G79" i="9" s="1"/>
  <c r="F79" i="9"/>
  <c r="D80" i="9"/>
  <c r="G80" i="9" s="1"/>
  <c r="F80" i="9"/>
  <c r="D81" i="9"/>
  <c r="F81" i="9"/>
  <c r="G81" i="9"/>
  <c r="D82" i="9"/>
  <c r="F82" i="9"/>
  <c r="G82" i="9"/>
  <c r="D83" i="9"/>
  <c r="G83" i="9" s="1"/>
  <c r="F83" i="9"/>
  <c r="D84" i="9"/>
  <c r="G84" i="9" s="1"/>
  <c r="F84" i="9"/>
  <c r="D85" i="9"/>
  <c r="F85" i="9"/>
  <c r="G85" i="9"/>
  <c r="D86" i="9"/>
  <c r="F86" i="9"/>
  <c r="G86" i="9"/>
  <c r="D87" i="9"/>
  <c r="G87" i="9" s="1"/>
  <c r="F87" i="9"/>
  <c r="D88" i="9"/>
  <c r="G88" i="9" s="1"/>
  <c r="F88" i="9"/>
  <c r="D89" i="9"/>
  <c r="F89" i="9"/>
  <c r="G89" i="9"/>
  <c r="D90" i="9"/>
  <c r="F90" i="9"/>
  <c r="G90" i="9"/>
  <c r="D91" i="9"/>
  <c r="G91" i="9" s="1"/>
  <c r="F91" i="9"/>
  <c r="D92" i="9"/>
  <c r="G92" i="9" s="1"/>
  <c r="F92" i="9"/>
  <c r="D93" i="9"/>
  <c r="F93" i="9"/>
  <c r="G93" i="9"/>
  <c r="D94" i="9"/>
  <c r="F94" i="9"/>
  <c r="G94" i="9"/>
  <c r="C95" i="9"/>
  <c r="D97" i="9"/>
  <c r="F97" i="9"/>
  <c r="G97" i="9"/>
  <c r="D98" i="9"/>
  <c r="F98" i="9"/>
  <c r="D99" i="9"/>
  <c r="G99" i="9" s="1"/>
  <c r="F99" i="9"/>
  <c r="D100" i="9"/>
  <c r="F100" i="9"/>
  <c r="G100" i="9"/>
  <c r="D104" i="9"/>
  <c r="F104" i="9"/>
  <c r="G104" i="9"/>
  <c r="C105" i="9"/>
  <c r="F105" i="9"/>
  <c r="F143" i="9" s="1"/>
  <c r="D109" i="9"/>
  <c r="G109" i="9" s="1"/>
  <c r="G119" i="9" s="1"/>
  <c r="F109" i="9"/>
  <c r="D110" i="9"/>
  <c r="F110" i="9"/>
  <c r="G110" i="9"/>
  <c r="D111" i="9"/>
  <c r="F111" i="9"/>
  <c r="G111" i="9"/>
  <c r="D112" i="9"/>
  <c r="G112" i="9" s="1"/>
  <c r="F112" i="9"/>
  <c r="D113" i="9"/>
  <c r="G113" i="9" s="1"/>
  <c r="F113" i="9"/>
  <c r="D114" i="9"/>
  <c r="F114" i="9"/>
  <c r="G114" i="9"/>
  <c r="D115" i="9"/>
  <c r="F115" i="9"/>
  <c r="G115" i="9"/>
  <c r="D116" i="9"/>
  <c r="G116" i="9" s="1"/>
  <c r="F116" i="9"/>
  <c r="F117" i="9"/>
  <c r="G117" i="9"/>
  <c r="D118" i="9"/>
  <c r="G118" i="9" s="1"/>
  <c r="F118" i="9"/>
  <c r="C119" i="9"/>
  <c r="C144" i="9" s="1"/>
  <c r="D119" i="9"/>
  <c r="D121" i="9"/>
  <c r="D123" i="9" s="1"/>
  <c r="D145" i="9" s="1"/>
  <c r="F121" i="9"/>
  <c r="G121" i="9"/>
  <c r="G123" i="9" s="1"/>
  <c r="D122" i="9"/>
  <c r="G122" i="9" s="1"/>
  <c r="F122" i="9"/>
  <c r="C123" i="9"/>
  <c r="C145" i="9" s="1"/>
  <c r="D126" i="9"/>
  <c r="G126" i="9" s="1"/>
  <c r="F126" i="9"/>
  <c r="F127" i="9" s="1"/>
  <c r="C127" i="9"/>
  <c r="D127" i="9"/>
  <c r="G127" i="9"/>
  <c r="E127" i="9" s="1"/>
  <c r="E146" i="9" s="1"/>
  <c r="D131" i="9"/>
  <c r="G131" i="9" s="1"/>
  <c r="F131" i="9"/>
  <c r="D132" i="9"/>
  <c r="F132" i="9"/>
  <c r="G132" i="9"/>
  <c r="C133" i="9"/>
  <c r="D133" i="9"/>
  <c r="D147" i="9" s="1"/>
  <c r="C143" i="9"/>
  <c r="D144" i="9"/>
  <c r="B146" i="9"/>
  <c r="D146" i="9"/>
  <c r="F146" i="9"/>
  <c r="G146" i="9"/>
  <c r="C147" i="9"/>
  <c r="M109" i="10" l="1"/>
  <c r="O109" i="10"/>
  <c r="L39" i="10"/>
  <c r="N103" i="10"/>
  <c r="L103" i="10"/>
  <c r="J103" i="10"/>
  <c r="H38" i="10"/>
  <c r="H103" i="10"/>
  <c r="E123" i="9"/>
  <c r="G145" i="9"/>
  <c r="E119" i="9"/>
  <c r="G144" i="9"/>
  <c r="G133" i="9"/>
  <c r="D101" i="9"/>
  <c r="G98" i="9"/>
  <c r="G101" i="9" s="1"/>
  <c r="E101" i="9" s="1"/>
  <c r="F101" i="9" s="1"/>
  <c r="C102" i="9"/>
  <c r="G8" i="9"/>
  <c r="G34" i="9" s="1"/>
  <c r="D34" i="9"/>
  <c r="D95" i="9"/>
  <c r="L104" i="10" l="1"/>
  <c r="L40" i="10"/>
  <c r="N104" i="10"/>
  <c r="H104" i="10"/>
  <c r="H39" i="10"/>
  <c r="J104" i="10"/>
  <c r="E144" i="9"/>
  <c r="F119" i="9"/>
  <c r="F144" i="9" s="1"/>
  <c r="G102" i="9"/>
  <c r="E34" i="9"/>
  <c r="F34" i="9" s="1"/>
  <c r="C142" i="9"/>
  <c r="C136" i="9"/>
  <c r="C148" i="9" s="1"/>
  <c r="E133" i="9"/>
  <c r="G147" i="9"/>
  <c r="F123" i="9"/>
  <c r="F145" i="9" s="1"/>
  <c r="E145" i="9"/>
  <c r="D102" i="9"/>
  <c r="D105" i="9" s="1"/>
  <c r="D143" i="9" s="1"/>
  <c r="G105" i="9"/>
  <c r="E95" i="9"/>
  <c r="F95" i="9" s="1"/>
  <c r="L41" i="10" l="1"/>
  <c r="N105" i="10"/>
  <c r="L105" i="10"/>
  <c r="J105" i="10"/>
  <c r="H105" i="10"/>
  <c r="H40" i="10"/>
  <c r="C122" i="10"/>
  <c r="E105" i="9"/>
  <c r="E143" i="9" s="1"/>
  <c r="G143" i="9"/>
  <c r="D136" i="9"/>
  <c r="D148" i="9" s="1"/>
  <c r="D142" i="9"/>
  <c r="E147" i="9"/>
  <c r="F133" i="9"/>
  <c r="F147" i="9" s="1"/>
  <c r="E102" i="9"/>
  <c r="G142" i="9"/>
  <c r="G136" i="9"/>
  <c r="N106" i="10" l="1"/>
  <c r="L106" i="10"/>
  <c r="L42" i="10"/>
  <c r="J106" i="10"/>
  <c r="H106" i="10"/>
  <c r="H41" i="10"/>
  <c r="G148" i="9"/>
  <c r="E148" i="9" s="1"/>
  <c r="F148" i="9" s="1"/>
  <c r="E136" i="9"/>
  <c r="F136" i="9" s="1"/>
  <c r="E142" i="9"/>
  <c r="F102" i="9"/>
  <c r="F142" i="9" s="1"/>
  <c r="L107" i="10" l="1"/>
  <c r="L43" i="10"/>
  <c r="N107" i="10"/>
  <c r="H107" i="10"/>
  <c r="H42" i="10"/>
  <c r="J107" i="10"/>
  <c r="B143" i="6"/>
  <c r="L44" i="10" l="1"/>
  <c r="N108" i="10"/>
  <c r="L108" i="10"/>
  <c r="H108" i="10"/>
  <c r="H43" i="10"/>
  <c r="J108" i="10"/>
  <c r="D101" i="6"/>
  <c r="N109" i="10" l="1"/>
  <c r="L109" i="10"/>
  <c r="L45" i="10"/>
  <c r="H109" i="10"/>
  <c r="J109" i="10"/>
  <c r="K109" i="10" s="1"/>
  <c r="H44" i="10"/>
  <c r="D89" i="6"/>
  <c r="D88" i="6"/>
  <c r="D124" i="6"/>
  <c r="D143" i="6" s="1"/>
  <c r="D106" i="6"/>
  <c r="D121" i="10"/>
  <c r="D33" i="10"/>
  <c r="D120" i="10"/>
  <c r="D116" i="10"/>
  <c r="D113" i="10"/>
  <c r="D112" i="10"/>
  <c r="D110" i="10"/>
  <c r="D108" i="10"/>
  <c r="D107" i="10"/>
  <c r="D106" i="10"/>
  <c r="D105" i="10"/>
  <c r="D104" i="10"/>
  <c r="D103" i="10"/>
  <c r="D102" i="10"/>
  <c r="D101" i="10"/>
  <c r="D100" i="6"/>
  <c r="D102" i="6" s="1"/>
  <c r="D140" i="6" s="1"/>
  <c r="D32" i="10"/>
  <c r="D70" i="6"/>
  <c r="D90" i="10"/>
  <c r="D86" i="10"/>
  <c r="D84" i="10"/>
  <c r="D80" i="10"/>
  <c r="D76" i="10"/>
  <c r="D73" i="10"/>
  <c r="D72" i="10"/>
  <c r="D71" i="10"/>
  <c r="D70" i="10"/>
  <c r="D68" i="10"/>
  <c r="D66" i="10"/>
  <c r="D64" i="10"/>
  <c r="D62" i="10"/>
  <c r="D61" i="10"/>
  <c r="D60" i="10"/>
  <c r="D58" i="10"/>
  <c r="D56" i="10"/>
  <c r="D55" i="10"/>
  <c r="D54" i="10"/>
  <c r="D52" i="10"/>
  <c r="D50" i="10"/>
  <c r="D49" i="10"/>
  <c r="D48" i="10"/>
  <c r="D46" i="10"/>
  <c r="D45" i="10"/>
  <c r="D43" i="10"/>
  <c r="I43" i="10" s="1"/>
  <c r="D42" i="10"/>
  <c r="D41" i="10"/>
  <c r="D40" i="10"/>
  <c r="D39" i="10"/>
  <c r="D38" i="10"/>
  <c r="D37" i="10"/>
  <c r="D22" i="6"/>
  <c r="D36" i="10"/>
  <c r="D27" i="10"/>
  <c r="D26" i="10"/>
  <c r="D20" i="10"/>
  <c r="D25" i="10"/>
  <c r="D24" i="10"/>
  <c r="D23" i="10"/>
  <c r="D22" i="10"/>
  <c r="D21" i="10"/>
  <c r="D16" i="10"/>
  <c r="D15" i="10"/>
  <c r="D14" i="10"/>
  <c r="D13" i="10"/>
  <c r="D12" i="10"/>
  <c r="D10" i="10"/>
  <c r="D9" i="10"/>
  <c r="D11" i="10"/>
  <c r="D8" i="10"/>
  <c r="D44" i="10" l="1"/>
  <c r="G44" i="10" s="1"/>
  <c r="D88" i="10"/>
  <c r="M88" i="10" s="1"/>
  <c r="D92" i="10"/>
  <c r="G92" i="10" s="1"/>
  <c r="D97" i="10"/>
  <c r="D29" i="10"/>
  <c r="D17" i="10"/>
  <c r="I17" i="10" s="1"/>
  <c r="D19" i="10"/>
  <c r="G19" i="10" s="1"/>
  <c r="D28" i="10"/>
  <c r="I28" i="10" s="1"/>
  <c r="D53" i="10"/>
  <c r="G53" i="10" s="1"/>
  <c r="D57" i="10"/>
  <c r="G57" i="10" s="1"/>
  <c r="D65" i="10"/>
  <c r="G65" i="10" s="1"/>
  <c r="D69" i="10"/>
  <c r="G69" i="10" s="1"/>
  <c r="D77" i="10"/>
  <c r="G77" i="10" s="1"/>
  <c r="D81" i="10"/>
  <c r="G81" i="10" s="1"/>
  <c r="D85" i="10"/>
  <c r="M85" i="10" s="1"/>
  <c r="D89" i="10"/>
  <c r="M89" i="10" s="1"/>
  <c r="D93" i="10"/>
  <c r="G93" i="10" s="1"/>
  <c r="D98" i="10"/>
  <c r="D74" i="10"/>
  <c r="G74" i="10" s="1"/>
  <c r="D78" i="10"/>
  <c r="M78" i="10" s="1"/>
  <c r="D82" i="10"/>
  <c r="M82" i="10" s="1"/>
  <c r="D94" i="10"/>
  <c r="M94" i="10" s="1"/>
  <c r="D30" i="10"/>
  <c r="M30" i="10" s="1"/>
  <c r="D47" i="10"/>
  <c r="G47" i="10" s="1"/>
  <c r="D51" i="10"/>
  <c r="D59" i="10"/>
  <c r="G59" i="10" s="1"/>
  <c r="D63" i="10"/>
  <c r="G63" i="10" s="1"/>
  <c r="D67" i="10"/>
  <c r="G67" i="10" s="1"/>
  <c r="D75" i="10"/>
  <c r="D79" i="10"/>
  <c r="G79" i="10" s="1"/>
  <c r="D83" i="10"/>
  <c r="G83" i="10" s="1"/>
  <c r="D87" i="10"/>
  <c r="G87" i="10" s="1"/>
  <c r="D91" i="10"/>
  <c r="D96" i="10"/>
  <c r="I29" i="10"/>
  <c r="G29" i="10"/>
  <c r="M29" i="10"/>
  <c r="G40" i="10"/>
  <c r="M40" i="10"/>
  <c r="I40" i="10"/>
  <c r="G48" i="10"/>
  <c r="M48" i="10"/>
  <c r="G60" i="10"/>
  <c r="M60" i="10"/>
  <c r="G68" i="10"/>
  <c r="M68" i="10"/>
  <c r="G80" i="10"/>
  <c r="M80" i="10"/>
  <c r="G105" i="10"/>
  <c r="O105" i="10"/>
  <c r="M105" i="10"/>
  <c r="K105" i="10"/>
  <c r="I105" i="10"/>
  <c r="I8" i="10"/>
  <c r="M8" i="10"/>
  <c r="G8" i="10"/>
  <c r="I9" i="10"/>
  <c r="G9" i="10"/>
  <c r="M9" i="10"/>
  <c r="I12" i="10"/>
  <c r="G12" i="10"/>
  <c r="M12" i="10"/>
  <c r="I14" i="10"/>
  <c r="M14" i="10"/>
  <c r="G14" i="10"/>
  <c r="I16" i="10"/>
  <c r="G16" i="10"/>
  <c r="M16" i="10"/>
  <c r="I22" i="10"/>
  <c r="G22" i="10"/>
  <c r="M22" i="10"/>
  <c r="I24" i="10"/>
  <c r="G24" i="10"/>
  <c r="M24" i="10"/>
  <c r="G41" i="10"/>
  <c r="M41" i="10"/>
  <c r="I41" i="10"/>
  <c r="G45" i="10"/>
  <c r="M45" i="10"/>
  <c r="G49" i="10"/>
  <c r="M49" i="10"/>
  <c r="M53" i="10"/>
  <c r="M57" i="10"/>
  <c r="G61" i="10"/>
  <c r="M61" i="10"/>
  <c r="G73" i="10"/>
  <c r="M73" i="10"/>
  <c r="M77" i="10"/>
  <c r="M81" i="10"/>
  <c r="M93" i="10"/>
  <c r="I32" i="10"/>
  <c r="M32" i="10"/>
  <c r="G32" i="10"/>
  <c r="G102" i="10"/>
  <c r="M102" i="10"/>
  <c r="O102" i="10"/>
  <c r="K102" i="10"/>
  <c r="I102" i="10"/>
  <c r="G106" i="10"/>
  <c r="M106" i="10"/>
  <c r="O106" i="10"/>
  <c r="K106" i="10"/>
  <c r="I106" i="10"/>
  <c r="I116" i="10"/>
  <c r="M116" i="10"/>
  <c r="G116" i="10"/>
  <c r="K116" i="10"/>
  <c r="O116" i="10"/>
  <c r="G121" i="10"/>
  <c r="O121" i="10"/>
  <c r="K121" i="10"/>
  <c r="I121" i="10"/>
  <c r="M121" i="10"/>
  <c r="G26" i="10"/>
  <c r="M26" i="10"/>
  <c r="I26" i="10"/>
  <c r="M44" i="10"/>
  <c r="G56" i="10"/>
  <c r="M56" i="10"/>
  <c r="G72" i="10"/>
  <c r="M72" i="10"/>
  <c r="G84" i="10"/>
  <c r="M84" i="10"/>
  <c r="G101" i="10"/>
  <c r="M101" i="10"/>
  <c r="K101" i="10"/>
  <c r="I101" i="10"/>
  <c r="O101" i="10"/>
  <c r="G30" i="10"/>
  <c r="D18" i="10"/>
  <c r="I20" i="10"/>
  <c r="G20" i="10"/>
  <c r="M20" i="10"/>
  <c r="G27" i="10"/>
  <c r="M27" i="10"/>
  <c r="I27" i="10"/>
  <c r="G36" i="10"/>
  <c r="M36" i="10"/>
  <c r="I36" i="10"/>
  <c r="G38" i="10"/>
  <c r="M38" i="10"/>
  <c r="I38" i="10"/>
  <c r="G42" i="10"/>
  <c r="M42" i="10"/>
  <c r="I42" i="10"/>
  <c r="G46" i="10"/>
  <c r="M46" i="10"/>
  <c r="G50" i="10"/>
  <c r="M50" i="10"/>
  <c r="G54" i="10"/>
  <c r="M54" i="10"/>
  <c r="G58" i="10"/>
  <c r="M58" i="10"/>
  <c r="G62" i="10"/>
  <c r="M62" i="10"/>
  <c r="G66" i="10"/>
  <c r="M66" i="10"/>
  <c r="G70" i="10"/>
  <c r="M70" i="10"/>
  <c r="G82" i="10"/>
  <c r="G86" i="10"/>
  <c r="M86" i="10"/>
  <c r="G90" i="10"/>
  <c r="M90" i="10"/>
  <c r="G103" i="10"/>
  <c r="M103" i="10"/>
  <c r="O103" i="10"/>
  <c r="K103" i="10"/>
  <c r="I103" i="10"/>
  <c r="G107" i="10"/>
  <c r="O107" i="10"/>
  <c r="M107" i="10"/>
  <c r="K107" i="10"/>
  <c r="I107" i="10"/>
  <c r="I112" i="10"/>
  <c r="O112" i="10"/>
  <c r="G112" i="10"/>
  <c r="M112" i="10"/>
  <c r="K112" i="10"/>
  <c r="M37" i="10"/>
  <c r="I37" i="10"/>
  <c r="G37" i="10"/>
  <c r="G52" i="10"/>
  <c r="M52" i="10"/>
  <c r="G64" i="10"/>
  <c r="M64" i="10"/>
  <c r="G76" i="10"/>
  <c r="M76" i="10"/>
  <c r="G110" i="10"/>
  <c r="O110" i="10"/>
  <c r="M110" i="10"/>
  <c r="I33" i="10"/>
  <c r="G33" i="10"/>
  <c r="M33" i="10"/>
  <c r="I11" i="10"/>
  <c r="M11" i="10"/>
  <c r="G11" i="10"/>
  <c r="I10" i="10"/>
  <c r="M10" i="10"/>
  <c r="G10" i="10"/>
  <c r="I13" i="10"/>
  <c r="M13" i="10"/>
  <c r="G13" i="10"/>
  <c r="I15" i="10"/>
  <c r="G15" i="10"/>
  <c r="M15" i="10"/>
  <c r="G21" i="10"/>
  <c r="M21" i="10"/>
  <c r="I21" i="10"/>
  <c r="I23" i="10"/>
  <c r="G23" i="10"/>
  <c r="M23" i="10"/>
  <c r="I25" i="10"/>
  <c r="M25" i="10"/>
  <c r="G25" i="10"/>
  <c r="G39" i="10"/>
  <c r="M39" i="10"/>
  <c r="I39" i="10"/>
  <c r="G43" i="10"/>
  <c r="M43" i="10"/>
  <c r="G51" i="10"/>
  <c r="M51" i="10"/>
  <c r="G55" i="10"/>
  <c r="M55" i="10"/>
  <c r="G71" i="10"/>
  <c r="M71" i="10"/>
  <c r="G75" i="10"/>
  <c r="M75" i="10"/>
  <c r="G91" i="10"/>
  <c r="M91" i="10"/>
  <c r="D95" i="10"/>
  <c r="G104" i="10"/>
  <c r="M104" i="10"/>
  <c r="O104" i="10"/>
  <c r="K104" i="10"/>
  <c r="I104" i="10"/>
  <c r="G108" i="10"/>
  <c r="O108" i="10"/>
  <c r="M108" i="10"/>
  <c r="I113" i="10"/>
  <c r="G113" i="10"/>
  <c r="K113" i="10"/>
  <c r="O113" i="10"/>
  <c r="M113" i="10"/>
  <c r="I120" i="10"/>
  <c r="M120" i="10"/>
  <c r="O120" i="10"/>
  <c r="G120" i="10"/>
  <c r="K120" i="10"/>
  <c r="I108" i="10"/>
  <c r="K108" i="10"/>
  <c r="L110" i="10"/>
  <c r="N110" i="10"/>
  <c r="L46" i="10"/>
  <c r="H45" i="10"/>
  <c r="I44" i="10"/>
  <c r="I109" i="10"/>
  <c r="H110" i="10"/>
  <c r="I110" i="10" s="1"/>
  <c r="J110" i="10"/>
  <c r="K110" i="10" s="1"/>
  <c r="D92" i="6"/>
  <c r="D87" i="6"/>
  <c r="D118" i="6"/>
  <c r="M19" i="10" l="1"/>
  <c r="I30" i="10"/>
  <c r="G85" i="10"/>
  <c r="M59" i="10"/>
  <c r="M28" i="10"/>
  <c r="M67" i="10"/>
  <c r="G78" i="10"/>
  <c r="M87" i="10"/>
  <c r="G28" i="10"/>
  <c r="M83" i="10"/>
  <c r="M63" i="10"/>
  <c r="M92" i="10"/>
  <c r="I19" i="10"/>
  <c r="M74" i="10"/>
  <c r="G89" i="10"/>
  <c r="M65" i="10"/>
  <c r="M47" i="10"/>
  <c r="M69" i="10"/>
  <c r="M96" i="10"/>
  <c r="G96" i="10"/>
  <c r="M98" i="10"/>
  <c r="G98" i="10"/>
  <c r="M79" i="10"/>
  <c r="G94" i="10"/>
  <c r="G88" i="10"/>
  <c r="M17" i="10"/>
  <c r="G97" i="10"/>
  <c r="M97" i="10"/>
  <c r="G17" i="10"/>
  <c r="K122" i="10"/>
  <c r="I18" i="10"/>
  <c r="M18" i="10"/>
  <c r="G18" i="10"/>
  <c r="G95" i="10"/>
  <c r="I95" i="10"/>
  <c r="M95" i="10"/>
  <c r="O122" i="10"/>
  <c r="L47" i="10"/>
  <c r="H46" i="10"/>
  <c r="I45" i="10"/>
  <c r="C124" i="6"/>
  <c r="C143" i="6" s="1"/>
  <c r="D107" i="6"/>
  <c r="D24" i="6"/>
  <c r="D9" i="6"/>
  <c r="D119" i="6"/>
  <c r="D108" i="6"/>
  <c r="M122" i="10" l="1"/>
  <c r="L48" i="10"/>
  <c r="H47" i="10"/>
  <c r="I46" i="10"/>
  <c r="C102" i="6"/>
  <c r="C140" i="6" s="1"/>
  <c r="C120" i="6"/>
  <c r="D129" i="6"/>
  <c r="D10" i="6"/>
  <c r="D25" i="6"/>
  <c r="D109" i="6"/>
  <c r="L49" i="10" l="1"/>
  <c r="H48" i="10"/>
  <c r="I47" i="10"/>
  <c r="C130" i="6"/>
  <c r="C142" i="6"/>
  <c r="D120" i="6"/>
  <c r="D142" i="6" s="1"/>
  <c r="D8" i="6"/>
  <c r="D11" i="6"/>
  <c r="D110" i="6"/>
  <c r="D26" i="6"/>
  <c r="C144" i="6" l="1"/>
  <c r="D130" i="6"/>
  <c r="D144" i="6" s="1"/>
  <c r="L50" i="10"/>
  <c r="H49" i="10"/>
  <c r="I48" i="10"/>
  <c r="D36" i="6"/>
  <c r="D12" i="6"/>
  <c r="D27" i="6"/>
  <c r="D111" i="6"/>
  <c r="L51" i="10" l="1"/>
  <c r="H50" i="10"/>
  <c r="I49" i="10"/>
  <c r="D28" i="6"/>
  <c r="D112" i="6"/>
  <c r="D86" i="6"/>
  <c r="L52" i="10" l="1"/>
  <c r="H51" i="10"/>
  <c r="I50" i="10"/>
  <c r="D13" i="6"/>
  <c r="D113" i="6"/>
  <c r="D29" i="6"/>
  <c r="L53" i="10" l="1"/>
  <c r="H52" i="10"/>
  <c r="I51" i="10"/>
  <c r="D30" i="6"/>
  <c r="D14" i="6"/>
  <c r="D114" i="6"/>
  <c r="L54" i="10" l="1"/>
  <c r="H53" i="10"/>
  <c r="I52" i="10"/>
  <c r="D31" i="6"/>
  <c r="D115" i="6"/>
  <c r="C116" i="6"/>
  <c r="C141" i="6" s="1"/>
  <c r="D15" i="6"/>
  <c r="L55" i="10" l="1"/>
  <c r="I53" i="10"/>
  <c r="H54" i="10"/>
  <c r="D32" i="6"/>
  <c r="L56" i="10" l="1"/>
  <c r="H55" i="10"/>
  <c r="I54" i="10"/>
  <c r="D116" i="6"/>
  <c r="D141" i="6" s="1"/>
  <c r="D16" i="6"/>
  <c r="D33" i="6"/>
  <c r="L57" i="10" l="1"/>
  <c r="H56" i="10"/>
  <c r="I55" i="10"/>
  <c r="D34" i="6"/>
  <c r="D95" i="6"/>
  <c r="L58" i="10" l="1"/>
  <c r="H57" i="10"/>
  <c r="I56" i="10"/>
  <c r="D84" i="6"/>
  <c r="D17" i="6"/>
  <c r="D35" i="6"/>
  <c r="L59" i="10" l="1"/>
  <c r="I57" i="10"/>
  <c r="H58" i="10"/>
  <c r="D37" i="6"/>
  <c r="D85" i="6"/>
  <c r="L60" i="10" l="1"/>
  <c r="H59" i="10"/>
  <c r="I58" i="10"/>
  <c r="D38" i="6"/>
  <c r="L61" i="10" l="1"/>
  <c r="H60" i="10"/>
  <c r="I59" i="10"/>
  <c r="D39" i="6"/>
  <c r="L62" i="10" l="1"/>
  <c r="H61" i="10"/>
  <c r="I60" i="10"/>
  <c r="D40" i="6"/>
  <c r="D93" i="6"/>
  <c r="L63" i="10" l="1"/>
  <c r="H62" i="10"/>
  <c r="I61" i="10"/>
  <c r="D94" i="6"/>
  <c r="D41" i="6"/>
  <c r="L64" i="10" l="1"/>
  <c r="H63" i="10"/>
  <c r="I62" i="10"/>
  <c r="D18" i="6"/>
  <c r="D42" i="6"/>
  <c r="L65" i="10" l="1"/>
  <c r="H64" i="10"/>
  <c r="I63" i="10"/>
  <c r="D43" i="6"/>
  <c r="D19" i="6"/>
  <c r="C20" i="6"/>
  <c r="D20" i="6" s="1"/>
  <c r="L66" i="10" l="1"/>
  <c r="H65" i="10"/>
  <c r="I64" i="10"/>
  <c r="D96" i="6"/>
  <c r="D44" i="6"/>
  <c r="L67" i="10" l="1"/>
  <c r="H66" i="10"/>
  <c r="I65" i="10"/>
  <c r="D45" i="6"/>
  <c r="L68" i="10" l="1"/>
  <c r="H67" i="10"/>
  <c r="I66" i="10"/>
  <c r="D46" i="6"/>
  <c r="L69" i="10" l="1"/>
  <c r="H68" i="10"/>
  <c r="I67" i="10"/>
  <c r="D47" i="6"/>
  <c r="L70" i="10" l="1"/>
  <c r="H69" i="10"/>
  <c r="I68" i="10"/>
  <c r="D48" i="6"/>
  <c r="L71" i="10" l="1"/>
  <c r="I69" i="10"/>
  <c r="H70" i="10"/>
  <c r="D49" i="6"/>
  <c r="L72" i="10" l="1"/>
  <c r="I70" i="10"/>
  <c r="H71" i="10"/>
  <c r="D50" i="6"/>
  <c r="L73" i="10" l="1"/>
  <c r="H72" i="10"/>
  <c r="I71" i="10"/>
  <c r="D51" i="6"/>
  <c r="L74" i="10" l="1"/>
  <c r="H73" i="10"/>
  <c r="I72" i="10"/>
  <c r="D52" i="6"/>
  <c r="L75" i="10" l="1"/>
  <c r="H74" i="10"/>
  <c r="I73" i="10"/>
  <c r="D53" i="6"/>
  <c r="L76" i="10" l="1"/>
  <c r="H75" i="10"/>
  <c r="I74" i="10"/>
  <c r="D54" i="6"/>
  <c r="L77" i="10" l="1"/>
  <c r="H76" i="10"/>
  <c r="I75" i="10"/>
  <c r="D55" i="6"/>
  <c r="L78" i="10" l="1"/>
  <c r="I76" i="10"/>
  <c r="H77" i="10"/>
  <c r="D56" i="6"/>
  <c r="L79" i="10" l="1"/>
  <c r="H78" i="10"/>
  <c r="I77" i="10"/>
  <c r="D57" i="6"/>
  <c r="L80" i="10" l="1"/>
  <c r="H79" i="10"/>
  <c r="I78" i="10"/>
  <c r="D58" i="6"/>
  <c r="L81" i="10" l="1"/>
  <c r="H80" i="10"/>
  <c r="I79" i="10"/>
  <c r="D59" i="6"/>
  <c r="L82" i="10" l="1"/>
  <c r="H81" i="10"/>
  <c r="I80" i="10"/>
  <c r="D60" i="6"/>
  <c r="L83" i="10" l="1"/>
  <c r="H82" i="10"/>
  <c r="I81" i="10"/>
  <c r="D61" i="6"/>
  <c r="L84" i="10" l="1"/>
  <c r="I82" i="10"/>
  <c r="H83" i="10"/>
  <c r="D62" i="6"/>
  <c r="L85" i="10" l="1"/>
  <c r="H84" i="10"/>
  <c r="I83" i="10"/>
  <c r="D63" i="6"/>
  <c r="L86" i="10" l="1"/>
  <c r="H85" i="10"/>
  <c r="I84" i="10"/>
  <c r="D65" i="6"/>
  <c r="L87" i="10" l="1"/>
  <c r="I85" i="10"/>
  <c r="H86" i="10"/>
  <c r="D66" i="6"/>
  <c r="L88" i="10" l="1"/>
  <c r="I86" i="10"/>
  <c r="H87" i="10"/>
  <c r="D67" i="6"/>
  <c r="L89" i="10" l="1"/>
  <c r="H88" i="10"/>
  <c r="I87" i="10"/>
  <c r="D68" i="6"/>
  <c r="L90" i="10" l="1"/>
  <c r="H89" i="10"/>
  <c r="I88" i="10"/>
  <c r="D69" i="6"/>
  <c r="L91" i="10" l="1"/>
  <c r="I89" i="10"/>
  <c r="H90" i="10"/>
  <c r="D71" i="6"/>
  <c r="L92" i="10" l="1"/>
  <c r="I90" i="10"/>
  <c r="H91" i="10"/>
  <c r="D72" i="6"/>
  <c r="L93" i="10" l="1"/>
  <c r="H92" i="10"/>
  <c r="I91" i="10"/>
  <c r="D73" i="6"/>
  <c r="L94" i="10" l="1"/>
  <c r="H93" i="10"/>
  <c r="I92" i="10"/>
  <c r="D74" i="6"/>
  <c r="I93" i="10" l="1"/>
  <c r="H94" i="10"/>
  <c r="I94" i="10" s="1"/>
  <c r="D75" i="6"/>
  <c r="I122" i="10" l="1"/>
  <c r="D76" i="6"/>
  <c r="D77" i="6" l="1"/>
  <c r="D78" i="6" l="1"/>
  <c r="D79" i="6" l="1"/>
  <c r="D80" i="6" l="1"/>
  <c r="D81" i="6" l="1"/>
  <c r="D82" i="6" l="1"/>
  <c r="D83" i="6" l="1"/>
  <c r="C97" i="6" l="1"/>
  <c r="D97" i="6" s="1"/>
  <c r="C98" i="6"/>
  <c r="C139" i="6" s="1"/>
  <c r="C133" i="6" l="1"/>
  <c r="D133" i="6" l="1"/>
  <c r="D98" i="6"/>
  <c r="D139" i="6" s="1"/>
  <c r="C145" i="6" l="1"/>
  <c r="D145" i="6" s="1"/>
</calcChain>
</file>

<file path=xl/comments1.xml><?xml version="1.0" encoding="utf-8"?>
<comments xmlns="http://schemas.openxmlformats.org/spreadsheetml/2006/main">
  <authors>
    <author>Александра В. Сотникова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</commentList>
</comments>
</file>

<file path=xl/sharedStrings.xml><?xml version="1.0" encoding="utf-8"?>
<sst xmlns="http://schemas.openxmlformats.org/spreadsheetml/2006/main" count="1325" uniqueCount="276">
  <si>
    <t>8 Марта</t>
  </si>
  <si>
    <t>Андреевская</t>
  </si>
  <si>
    <t>Бр.Мареевых</t>
  </si>
  <si>
    <t>Вокзальная</t>
  </si>
  <si>
    <t>Герцена</t>
  </si>
  <si>
    <t>Кирпичный пер.</t>
  </si>
  <si>
    <t>Ленинградская</t>
  </si>
  <si>
    <t>М. Горького</t>
  </si>
  <si>
    <t>Мира</t>
  </si>
  <si>
    <t>Молодежная</t>
  </si>
  <si>
    <t>Октябрьская</t>
  </si>
  <si>
    <t>Островского</t>
  </si>
  <si>
    <t>Первомайская</t>
  </si>
  <si>
    <t>Пушкина</t>
  </si>
  <si>
    <t>Советская</t>
  </si>
  <si>
    <t xml:space="preserve">Советская </t>
  </si>
  <si>
    <t>Торфяная</t>
  </si>
  <si>
    <t>Фабричная</t>
  </si>
  <si>
    <t>16а</t>
  </si>
  <si>
    <t>19.</t>
  </si>
  <si>
    <t>19/1.</t>
  </si>
  <si>
    <t>6а</t>
  </si>
  <si>
    <t>За</t>
  </si>
  <si>
    <t>Список МКД находящихся в управлении МУП ЖКХ п. Боровский</t>
  </si>
  <si>
    <t>16,75/19,77</t>
  </si>
  <si>
    <t>Итого: 101 МКД</t>
  </si>
  <si>
    <t>МКД</t>
  </si>
  <si>
    <t>№ дома</t>
  </si>
  <si>
    <t>Дата собрания:</t>
  </si>
  <si>
    <t>Этап</t>
  </si>
  <si>
    <t>* балкон</t>
  </si>
  <si>
    <t>* кап. рем.</t>
  </si>
  <si>
    <t>ДУ</t>
  </si>
  <si>
    <t>На согласовании</t>
  </si>
  <si>
    <t>Тариф руб. без НДС/с НДС</t>
  </si>
  <si>
    <t>16,00/18,88</t>
  </si>
  <si>
    <t>подписан+ индексация</t>
  </si>
  <si>
    <t>Примечание:</t>
  </si>
  <si>
    <t>Подписание Договора управления с МКД</t>
  </si>
  <si>
    <t>старый бланк</t>
  </si>
  <si>
    <t>ПОДПИСАН НОВЫЙ ДУ</t>
  </si>
  <si>
    <t>ВРЕМЕННО НЕ ПОДПИСЫВАЕМ</t>
  </si>
  <si>
    <t>на согласовании</t>
  </si>
  <si>
    <t>по сост. на 06.06.2014</t>
  </si>
  <si>
    <t>16,00/18,89</t>
  </si>
  <si>
    <t>15,83/18,68</t>
  </si>
  <si>
    <t>14а</t>
  </si>
  <si>
    <t>26а</t>
  </si>
  <si>
    <t>676 от 30.12.14</t>
  </si>
  <si>
    <t>Итого: 102 МКД</t>
  </si>
  <si>
    <t>нет кворума</t>
  </si>
  <si>
    <t>Тариф 18,88</t>
  </si>
  <si>
    <t>на подписании</t>
  </si>
  <si>
    <t>19,62/23,15</t>
  </si>
  <si>
    <t>с 01.04.15</t>
  </si>
  <si>
    <t>в работе</t>
  </si>
  <si>
    <t>внесены изменения</t>
  </si>
  <si>
    <t>16,62/19,61</t>
  </si>
  <si>
    <t>с 01.06.2015</t>
  </si>
  <si>
    <t>с 01.05.2015</t>
  </si>
  <si>
    <t>25,1/29,62</t>
  </si>
  <si>
    <t>19,94 с ндс</t>
  </si>
  <si>
    <t>15,93/18,80</t>
  </si>
  <si>
    <t>с 01.03.2015</t>
  </si>
  <si>
    <t>муниц. тариф</t>
  </si>
  <si>
    <t>Тариф с даты</t>
  </si>
  <si>
    <t>Индексация ежегодно с …</t>
  </si>
  <si>
    <t xml:space="preserve">с 01.11.15 </t>
  </si>
  <si>
    <t>тариф после индексации в 2015г.</t>
  </si>
  <si>
    <t>19,73 с ндс</t>
  </si>
  <si>
    <t>№ п/п</t>
  </si>
  <si>
    <t>Помещение</t>
  </si>
  <si>
    <t>Кол-во квартир</t>
  </si>
  <si>
    <t xml:space="preserve">Общая площадь </t>
  </si>
  <si>
    <t>шт.</t>
  </si>
  <si>
    <t>м2</t>
  </si>
  <si>
    <t>без НДС</t>
  </si>
  <si>
    <t>с НДС</t>
  </si>
  <si>
    <t>1.  ГРУППА МКД с централизованной  системой холодного и горячего водоснабжения, канализации,  отопления</t>
  </si>
  <si>
    <t>1.1.</t>
  </si>
  <si>
    <t>Содержание жилья с полным благоустройством</t>
  </si>
  <si>
    <t>Ленинградская ул, д. 3</t>
  </si>
  <si>
    <t>Ленинградская ул, д. 9</t>
  </si>
  <si>
    <t>Ленинградская ул, д. 13</t>
  </si>
  <si>
    <t>Ленинградская ул, д. 15</t>
  </si>
  <si>
    <t>Мира ул, д.2</t>
  </si>
  <si>
    <t>Мира ул, д. 8</t>
  </si>
  <si>
    <t>Мира ул, д. 13</t>
  </si>
  <si>
    <t>Мира ул, д. 15</t>
  </si>
  <si>
    <t>Молодежная ул., д. 2</t>
  </si>
  <si>
    <t>Островского ул, д. 13</t>
  </si>
  <si>
    <t>Островского ул, д. 19</t>
  </si>
  <si>
    <t>Островского ул, д. 21</t>
  </si>
  <si>
    <t>Советская ул, д. 1</t>
  </si>
  <si>
    <t>Советская ул, д. 18</t>
  </si>
  <si>
    <t>Фабричная ул, д. 11</t>
  </si>
  <si>
    <t>Фабричная ул, д. 14</t>
  </si>
  <si>
    <t>Октябрьская ул, д. 1</t>
  </si>
  <si>
    <t>Октябрьская ул, д. 4</t>
  </si>
  <si>
    <t>Октябрьская ул, д. 6</t>
  </si>
  <si>
    <t>Октябрьская ул, д. 8</t>
  </si>
  <si>
    <t>Максима Горького ул., д.6</t>
  </si>
  <si>
    <t>Максима Горького ул., д.9</t>
  </si>
  <si>
    <t>Торфяная ул., д. 1</t>
  </si>
  <si>
    <t>Средний тариф</t>
  </si>
  <si>
    <t>1.2.</t>
  </si>
  <si>
    <t>Содержание жилья с полным благоустройством (утвержден собранием собственников жилья)</t>
  </si>
  <si>
    <t>8 Марта ул, д. 1</t>
  </si>
  <si>
    <t>8 Марта ул, д. 2</t>
  </si>
  <si>
    <t>8 Марта ул, д. 4</t>
  </si>
  <si>
    <t>Герцена ул, д. 22</t>
  </si>
  <si>
    <t>Ленинградская ул, д. 1</t>
  </si>
  <si>
    <t>Ленинградская ул, д. 4</t>
  </si>
  <si>
    <t>Ленинградская ул, д. 5</t>
  </si>
  <si>
    <t>Ленинградская ул, д. 10</t>
  </si>
  <si>
    <t>Ленинградская ул, д. 11</t>
  </si>
  <si>
    <t>Ленинградская ул, д. 16</t>
  </si>
  <si>
    <t>Ленинградская ул, д. 19</t>
  </si>
  <si>
    <t>Ленинградская ул, д. 2</t>
  </si>
  <si>
    <t>Ленинградская ул, д. 6</t>
  </si>
  <si>
    <t>Ленинградская ул, д. 8</t>
  </si>
  <si>
    <t>Максима Горького ул, д. 2</t>
  </si>
  <si>
    <t>Максима Горького ул, д. 4</t>
  </si>
  <si>
    <t>Максима Горького ул, д. 7</t>
  </si>
  <si>
    <t>Максима Горького ул, д. 8</t>
  </si>
  <si>
    <t>Максима Горького ул, д. 11</t>
  </si>
  <si>
    <t>Мира ул, д. 1</t>
  </si>
  <si>
    <t>Мира ул, д. 9</t>
  </si>
  <si>
    <t>Мира ул, д. 10</t>
  </si>
  <si>
    <t>Мира ул, д. 11</t>
  </si>
  <si>
    <t>Мира ул, д. 12</t>
  </si>
  <si>
    <t>Мира ул, д. 14</t>
  </si>
  <si>
    <t>Мира ул, д. 16</t>
  </si>
  <si>
    <t>Мира ул, д. 17</t>
  </si>
  <si>
    <t>Мира ул, д. 18</t>
  </si>
  <si>
    <t>Мира ул, д. 19</t>
  </si>
  <si>
    <t>Мира ул, д. 20</t>
  </si>
  <si>
    <t>Мира ул, д. 22</t>
  </si>
  <si>
    <t>Мира ул, д. 23</t>
  </si>
  <si>
    <t>Мира ул, д. 24</t>
  </si>
  <si>
    <t>Мира ул, д. 26</t>
  </si>
  <si>
    <t>Островского ул, д. 1</t>
  </si>
  <si>
    <t>Островского ул, д. 2</t>
  </si>
  <si>
    <t>Островского ул, д. 3</t>
  </si>
  <si>
    <t>Островского ул, д. 5</t>
  </si>
  <si>
    <t>Островского ул, д. 12</t>
  </si>
  <si>
    <t>Островского ул, д. 14</t>
  </si>
  <si>
    <t>Островского ул, д. 17</t>
  </si>
  <si>
    <t>Островского ул, д. 20</t>
  </si>
  <si>
    <t>Островского ул, д. 25</t>
  </si>
  <si>
    <t>Островского ул, д. 27</t>
  </si>
  <si>
    <t>Островского ул, д. 32</t>
  </si>
  <si>
    <t>Островского ул, д. 35</t>
  </si>
  <si>
    <t>Первомайская ул, д. 6а</t>
  </si>
  <si>
    <t>Пушкина ул, д. 2</t>
  </si>
  <si>
    <t>Пушкина ул, д. 6</t>
  </si>
  <si>
    <t>Советская ул, д. 3</t>
  </si>
  <si>
    <t>Советская ул, д. 8</t>
  </si>
  <si>
    <t>Советская ул, д. 9</t>
  </si>
  <si>
    <t>Советская ул, д. 10</t>
  </si>
  <si>
    <t>Советская ул, д. 13</t>
  </si>
  <si>
    <t>Советская ул, д. 15</t>
  </si>
  <si>
    <t>Советская ул, д. 17</t>
  </si>
  <si>
    <t>Советская ул, д. 19</t>
  </si>
  <si>
    <t>Советская ул, д. 23</t>
  </si>
  <si>
    <t>Торфяная ул, д. 2</t>
  </si>
  <si>
    <t>1.3.</t>
  </si>
  <si>
    <t>Содержание жилья с полным благоустройством (индивидуальный тариф)</t>
  </si>
  <si>
    <t>Первомайская ул., д. 21</t>
  </si>
  <si>
    <t>Средний тариф по  группе  1</t>
  </si>
  <si>
    <t>Содержание жилья с полным благоустройством без уборки подъездов</t>
  </si>
  <si>
    <t>Островского ул, д. 19/1</t>
  </si>
  <si>
    <t>1 МКД</t>
  </si>
  <si>
    <t>2. ГРУППА МКД с централизованной  системой холодного и горячего водоснабжения,  отопления, выгребной канализацией</t>
  </si>
  <si>
    <t>2.1.</t>
  </si>
  <si>
    <t>Содержание жилья с полным благоустройством с выгребным септиком</t>
  </si>
  <si>
    <t>Б.Мареевых ул, д. 1</t>
  </si>
  <si>
    <t>Б.Мареевых ул, д. 2</t>
  </si>
  <si>
    <t>Б.Мареевых ул, д. 3</t>
  </si>
  <si>
    <t>Б.Мареевых ул, д. 4</t>
  </si>
  <si>
    <t>Б.Мареевых ул, д. 5</t>
  </si>
  <si>
    <t>Б.Мареевых ул, д. 7</t>
  </si>
  <si>
    <t>Б.Мареевых ул, д. 8</t>
  </si>
  <si>
    <t>Б.Мареевых ул, д. 9</t>
  </si>
  <si>
    <t>Кирпичный пер, д. 16а (c 1-26кв.)</t>
  </si>
  <si>
    <t>Андреевская ул., д. 54</t>
  </si>
  <si>
    <t>10 МКД</t>
  </si>
  <si>
    <t>2.2.</t>
  </si>
  <si>
    <t>Содержание жилья с полным благоустройством без уборки подъездов с выгребным септиком</t>
  </si>
  <si>
    <t>Кирпичный пер, д. 16а (с 27-39кв.)</t>
  </si>
  <si>
    <t>Герцена ул, д. 21</t>
  </si>
  <si>
    <t>2 МКД</t>
  </si>
  <si>
    <t>3 ГРУППА  МКД с централизованной  системой холодного и горячего водоснабжения,  газовым теплоснабжением , выгребной канализацией</t>
  </si>
  <si>
    <t>3.1.</t>
  </si>
  <si>
    <t>Содержание жилья с полным благоустройством без уборки подъездов с выгребным септиком (газовое ТС)</t>
  </si>
  <si>
    <t>Вокзальная ул, д. 62</t>
  </si>
  <si>
    <t>4 ГРУППА  МКД с централизованной  системой холодного и горячего водоснабжения,  газовым теплоснабжением , выгребной канализацией ручной  выгрузки</t>
  </si>
  <si>
    <t>4.1.</t>
  </si>
  <si>
    <t>Содержание жилья с централизованными КУ (газ.ТС) без уборки подъездов с выгребной емкостью</t>
  </si>
  <si>
    <t xml:space="preserve">Вокзальная ул, д. 61 </t>
  </si>
  <si>
    <t>Вокзальная ул, д. 64</t>
  </si>
  <si>
    <t xml:space="preserve">Вокзальная ул, д. 67 </t>
  </si>
  <si>
    <t>3 МКД</t>
  </si>
  <si>
    <t>Свод  тарифов  по  содержанию  общего  имущества  МКД   на  2014 -2015 гг.</t>
  </si>
  <si>
    <t>тариф 2014 без НДС</t>
  </si>
  <si>
    <t xml:space="preserve"> годовая сумма по смете ,руб.</t>
  </si>
  <si>
    <t xml:space="preserve">Средний  тариф </t>
  </si>
  <si>
    <t>Тариф 2015</t>
  </si>
  <si>
    <t>сумма без НДС, руб.</t>
  </si>
  <si>
    <t>муниц. Тариф</t>
  </si>
  <si>
    <t>Обоснование</t>
  </si>
  <si>
    <t>Дата собрания</t>
  </si>
  <si>
    <t>Договор</t>
  </si>
  <si>
    <t>Мира ул, д. 14 а</t>
  </si>
  <si>
    <t>Мира ул, д. 26 а</t>
  </si>
  <si>
    <t>Мира ул, д. 28</t>
  </si>
  <si>
    <t xml:space="preserve">Плата граждан за содержание и текущий ремонт жилого фонда </t>
  </si>
  <si>
    <t>Постановление Администрации МО п. Боровский №2 от 10.01.2014</t>
  </si>
  <si>
    <t>Договор № 676 от 30.12.2014</t>
  </si>
  <si>
    <t>Адрес МКД</t>
  </si>
  <si>
    <t>протокол общего собрания от 03.02.2014</t>
  </si>
  <si>
    <t>протокол общего собрания от 30.01.2012</t>
  </si>
  <si>
    <t>протокол общего собрания от 07.02.2014</t>
  </si>
  <si>
    <t>акт передачи МО от 26.07.2013</t>
  </si>
  <si>
    <t>протокол общего собрания от 01.02.2008</t>
  </si>
  <si>
    <t>протокол общего собрания от 06.03.2015</t>
  </si>
  <si>
    <t>протокол общего собрания от 03.03.2014</t>
  </si>
  <si>
    <t>протокол общего собрания от 07.03.2014</t>
  </si>
  <si>
    <t>протокол общего собрания от 11.03.2014</t>
  </si>
  <si>
    <t>протокол общего собрания от 27.12.2012</t>
  </si>
  <si>
    <t>протокол общего собрания от 16.03.2015</t>
  </si>
  <si>
    <t>протокол общего собрания от 28.05.2015</t>
  </si>
  <si>
    <t>протокол общего собрания от 21.05.2015</t>
  </si>
  <si>
    <t>№ п.п.</t>
  </si>
  <si>
    <t>Плата граждан за содержание и ремонт общего имущества многоквартирных домов в 2015 г. обслуживаемых МУП ЖКХ п. Боровский</t>
  </si>
  <si>
    <t>Торфяная ул. д. 1</t>
  </si>
  <si>
    <t>Средний тариф по всему ЖФ</t>
  </si>
  <si>
    <t xml:space="preserve">Плата граждан за содержание и ремонт общего имущества многоквартирных домов обслуживаемых МУП ЖКХ п. Боровский в 2015 г. </t>
  </si>
  <si>
    <t>86 МКД</t>
  </si>
  <si>
    <t>Вывоз ТБО</t>
  </si>
  <si>
    <t>Вывоз ЖБО</t>
  </si>
  <si>
    <t>с 1 м2</t>
  </si>
  <si>
    <t>Сумма доходов со всего ЖФ</t>
  </si>
  <si>
    <t>ИТОГО</t>
  </si>
  <si>
    <t>Сумма доходов со всего ЖФ в год</t>
  </si>
  <si>
    <t>БЕЗ УБОРКИ МОП</t>
  </si>
  <si>
    <t>Вывоз ТБО 2014 Г</t>
  </si>
  <si>
    <t>Вывоз ЖБО 2014 Г.</t>
  </si>
  <si>
    <t>Вывоз ЖБО 2015 Г.</t>
  </si>
  <si>
    <t>Вывоз ТБО 2015 Г</t>
  </si>
  <si>
    <t>Конструктив</t>
  </si>
  <si>
    <t>инженерные коммуникации</t>
  </si>
  <si>
    <t>ТБО</t>
  </si>
  <si>
    <t>Управление</t>
  </si>
  <si>
    <t>ОПУ</t>
  </si>
  <si>
    <t>Санитарная уборка</t>
  </si>
  <si>
    <t>Итого</t>
  </si>
  <si>
    <t>Каскара</t>
  </si>
  <si>
    <t>Богандинка</t>
  </si>
  <si>
    <t>Винзили</t>
  </si>
  <si>
    <t>Новотарманское</t>
  </si>
  <si>
    <t>Московское</t>
  </si>
  <si>
    <t>Тюмень УК Север</t>
  </si>
  <si>
    <t>АВР</t>
  </si>
  <si>
    <t>ООО Универсал</t>
  </si>
  <si>
    <t>Ук "Юг"</t>
  </si>
  <si>
    <t>Жилищный стандарт</t>
  </si>
  <si>
    <t>Муниципальный по г. Тюмени</t>
  </si>
  <si>
    <t>Мира ул, д. 29</t>
  </si>
  <si>
    <t>Договор № 379/1 от 17.08.2015 г.</t>
  </si>
  <si>
    <t>договор № 470 от 29.09.2015 г.</t>
  </si>
  <si>
    <t>протокол общего собрания от  11.12.2015</t>
  </si>
  <si>
    <t>протокол общего собрания от 17.12.2015</t>
  </si>
  <si>
    <t>89 МКД</t>
  </si>
  <si>
    <t>Тариф 2016</t>
  </si>
  <si>
    <t xml:space="preserve">Плата граждан за содержание и ремонт общего имущества многоквартирных домов обслуживаемых МУП ЖКХ п. Боровский в 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</si>
</sst>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6" x14ac:knownFonts="1">
    <font>
      <sz val="11"/>
      <color theme="1"/>
      <name val="Cambria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mbria"/>
      <family val="2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4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0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0" fillId="0" borderId="0" xfId="0" applyFont="1"/>
    <xf numFmtId="0" fontId="4" fillId="2" borderId="0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4" borderId="1" xfId="0" applyFill="1" applyBorder="1"/>
    <xf numFmtId="14" fontId="0" fillId="2" borderId="1" xfId="0" applyNumberFormat="1" applyFont="1" applyFill="1" applyBorder="1" applyAlignment="1">
      <alignment horizontal="center"/>
    </xf>
    <xf numFmtId="0" fontId="0" fillId="4" borderId="0" xfId="0" applyFill="1"/>
    <xf numFmtId="14" fontId="0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0" xfId="0" applyFont="1" applyBorder="1" applyAlignment="1"/>
    <xf numFmtId="0" fontId="2" fillId="0" borderId="0" xfId="3"/>
    <xf numFmtId="0" fontId="12" fillId="0" borderId="0" xfId="0" applyFont="1" applyFill="1"/>
    <xf numFmtId="0" fontId="12" fillId="5" borderId="1" xfId="0" applyFont="1" applyFill="1" applyBorder="1" applyAlignment="1">
      <alignment horizontal="center" vertical="top"/>
    </xf>
    <xf numFmtId="0" fontId="12" fillId="6" borderId="1" xfId="0" applyFont="1" applyFill="1" applyBorder="1"/>
    <xf numFmtId="0" fontId="12" fillId="7" borderId="1" xfId="0" applyFont="1" applyFill="1" applyBorder="1"/>
    <xf numFmtId="0" fontId="12" fillId="0" borderId="1" xfId="0" applyFont="1" applyBorder="1"/>
    <xf numFmtId="0" fontId="11" fillId="0" borderId="0" xfId="3" applyFont="1"/>
    <xf numFmtId="43" fontId="0" fillId="0" borderId="1" xfId="2" applyFont="1" applyBorder="1"/>
    <xf numFmtId="0" fontId="12" fillId="8" borderId="1" xfId="0" applyFont="1" applyFill="1" applyBorder="1"/>
    <xf numFmtId="43" fontId="12" fillId="8" borderId="1" xfId="2" applyFont="1" applyFill="1" applyBorder="1"/>
    <xf numFmtId="0" fontId="12" fillId="9" borderId="1" xfId="0" applyFont="1" applyFill="1" applyBorder="1"/>
    <xf numFmtId="43" fontId="12" fillId="9" borderId="1" xfId="2" applyFont="1" applyFill="1" applyBorder="1"/>
    <xf numFmtId="0" fontId="12" fillId="9" borderId="0" xfId="0" applyFont="1" applyFill="1"/>
    <xf numFmtId="43" fontId="13" fillId="0" borderId="1" xfId="2" applyFont="1" applyBorder="1" applyAlignment="1">
      <alignment horizontal="left"/>
    </xf>
    <xf numFmtId="43" fontId="14" fillId="6" borderId="1" xfId="2" applyFont="1" applyFill="1" applyBorder="1" applyAlignment="1">
      <alignment horizontal="left"/>
    </xf>
    <xf numFmtId="43" fontId="0" fillId="8" borderId="1" xfId="2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43" fontId="0" fillId="0" borderId="1" xfId="2" applyFont="1" applyFill="1" applyBorder="1"/>
    <xf numFmtId="0" fontId="2" fillId="0" borderId="0" xfId="3" applyFill="1"/>
    <xf numFmtId="0" fontId="4" fillId="0" borderId="0" xfId="3" applyFont="1"/>
    <xf numFmtId="0" fontId="17" fillId="0" borderId="0" xfId="0" applyFont="1"/>
    <xf numFmtId="0" fontId="18" fillId="5" borderId="1" xfId="0" applyFont="1" applyFill="1" applyBorder="1" applyAlignment="1">
      <alignment horizontal="center" wrapText="1"/>
    </xf>
    <xf numFmtId="0" fontId="17" fillId="0" borderId="1" xfId="0" applyFont="1" applyBorder="1"/>
    <xf numFmtId="0" fontId="17" fillId="0" borderId="1" xfId="0" applyFont="1" applyFill="1" applyBorder="1"/>
    <xf numFmtId="14" fontId="17" fillId="0" borderId="1" xfId="0" applyNumberFormat="1" applyFont="1" applyFill="1" applyBorder="1"/>
    <xf numFmtId="14" fontId="17" fillId="0" borderId="1" xfId="0" applyNumberFormat="1" applyFont="1" applyBorder="1"/>
    <xf numFmtId="14" fontId="17" fillId="0" borderId="1" xfId="0" applyNumberFormat="1" applyFont="1" applyBorder="1" applyAlignment="1">
      <alignment horizontal="center"/>
    </xf>
    <xf numFmtId="43" fontId="17" fillId="0" borderId="1" xfId="2" applyFont="1" applyFill="1" applyBorder="1"/>
    <xf numFmtId="0" fontId="17" fillId="0" borderId="1" xfId="0" applyFont="1" applyFill="1" applyBorder="1" applyAlignment="1">
      <alignment wrapText="1"/>
    </xf>
    <xf numFmtId="2" fontId="17" fillId="0" borderId="1" xfId="0" applyNumberFormat="1" applyFont="1" applyFill="1" applyBorder="1"/>
    <xf numFmtId="0" fontId="17" fillId="0" borderId="6" xfId="0" applyFont="1" applyBorder="1"/>
    <xf numFmtId="0" fontId="17" fillId="0" borderId="6" xfId="0" applyFont="1" applyFill="1" applyBorder="1"/>
    <xf numFmtId="4" fontId="0" fillId="0" borderId="1" xfId="0" applyNumberFormat="1" applyFill="1" applyBorder="1"/>
    <xf numFmtId="0" fontId="12" fillId="10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/>
    </xf>
    <xf numFmtId="0" fontId="0" fillId="11" borderId="1" xfId="0" applyFill="1" applyBorder="1"/>
    <xf numFmtId="43" fontId="0" fillId="11" borderId="1" xfId="2" applyFont="1" applyFill="1" applyBorder="1"/>
    <xf numFmtId="0" fontId="2" fillId="11" borderId="0" xfId="3" applyFill="1"/>
    <xf numFmtId="43" fontId="12" fillId="0" borderId="1" xfId="2" applyFont="1" applyFill="1" applyBorder="1"/>
    <xf numFmtId="0" fontId="12" fillId="0" borderId="1" xfId="0" applyFont="1" applyFill="1" applyBorder="1"/>
    <xf numFmtId="0" fontId="0" fillId="12" borderId="1" xfId="0" applyFill="1" applyBorder="1"/>
    <xf numFmtId="0" fontId="21" fillId="0" borderId="1" xfId="0" applyFont="1" applyFill="1" applyBorder="1"/>
    <xf numFmtId="43" fontId="10" fillId="0" borderId="1" xfId="2" applyFont="1" applyFill="1" applyBorder="1"/>
    <xf numFmtId="43" fontId="9" fillId="12" borderId="1" xfId="0" applyNumberFormat="1" applyFont="1" applyFill="1" applyBorder="1"/>
    <xf numFmtId="0" fontId="9" fillId="0" borderId="1" xfId="0" applyFont="1" applyFill="1" applyBorder="1"/>
    <xf numFmtId="43" fontId="2" fillId="0" borderId="0" xfId="3" applyNumberFormat="1"/>
    <xf numFmtId="0" fontId="2" fillId="0" borderId="1" xfId="3" applyBorder="1"/>
    <xf numFmtId="0" fontId="22" fillId="0" borderId="0" xfId="0" applyFont="1" applyAlignment="1">
      <alignment vertical="center"/>
    </xf>
    <xf numFmtId="43" fontId="0" fillId="0" borderId="1" xfId="0" applyNumberFormat="1" applyBorder="1"/>
    <xf numFmtId="0" fontId="23" fillId="0" borderId="0" xfId="3" applyFont="1"/>
    <xf numFmtId="0" fontId="20" fillId="7" borderId="1" xfId="0" applyFont="1" applyFill="1" applyBorder="1"/>
    <xf numFmtId="0" fontId="24" fillId="0" borderId="0" xfId="3" applyFont="1"/>
    <xf numFmtId="0" fontId="1" fillId="0" borderId="0" xfId="3" applyFont="1"/>
    <xf numFmtId="0" fontId="0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top"/>
    </xf>
    <xf numFmtId="0" fontId="12" fillId="10" borderId="1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wrapText="1"/>
    </xf>
    <xf numFmtId="0" fontId="20" fillId="6" borderId="9" xfId="0" applyFont="1" applyFill="1" applyBorder="1" applyAlignment="1">
      <alignment wrapText="1"/>
    </xf>
    <xf numFmtId="0" fontId="12" fillId="0" borderId="1" xfId="0" applyFont="1" applyBorder="1"/>
    <xf numFmtId="0" fontId="19" fillId="0" borderId="5" xfId="0" applyFont="1" applyBorder="1" applyAlignment="1">
      <alignment horizontal="center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20" fillId="0" borderId="5" xfId="0" applyFont="1" applyBorder="1"/>
    <xf numFmtId="0" fontId="12" fillId="5" borderId="7" xfId="0" applyFont="1" applyFill="1" applyBorder="1" applyAlignment="1">
      <alignment horizontal="center" vertical="top"/>
    </xf>
    <xf numFmtId="0" fontId="12" fillId="5" borderId="8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5" borderId="6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12" fillId="0" borderId="5" xfId="0" applyFont="1" applyBorder="1"/>
    <xf numFmtId="0" fontId="12" fillId="10" borderId="8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12" fillId="10" borderId="11" xfId="0" applyFont="1" applyFill="1" applyBorder="1" applyAlignment="1">
      <alignment horizontal="center" vertical="top" wrapText="1"/>
    </xf>
    <xf numFmtId="0" fontId="12" fillId="10" borderId="12" xfId="0" applyFont="1" applyFill="1" applyBorder="1" applyAlignment="1">
      <alignment horizontal="center" vertical="top" wrapText="1"/>
    </xf>
    <xf numFmtId="0" fontId="12" fillId="10" borderId="13" xfId="0" applyFont="1" applyFill="1" applyBorder="1" applyAlignment="1">
      <alignment horizontal="center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wrapText="1"/>
    </xf>
    <xf numFmtId="0" fontId="12" fillId="13" borderId="6" xfId="0" applyFont="1" applyFill="1" applyBorder="1" applyAlignment="1">
      <alignment horizontal="center" vertical="top"/>
    </xf>
    <xf numFmtId="0" fontId="12" fillId="13" borderId="2" xfId="0" applyFont="1" applyFill="1" applyBorder="1" applyAlignment="1">
      <alignment horizontal="center" vertical="top"/>
    </xf>
    <xf numFmtId="0" fontId="12" fillId="13" borderId="7" xfId="0" applyFont="1" applyFill="1" applyBorder="1" applyAlignment="1">
      <alignment horizontal="center" vertical="top"/>
    </xf>
    <xf numFmtId="0" fontId="12" fillId="13" borderId="3" xfId="0" applyFont="1" applyFill="1" applyBorder="1" applyAlignment="1">
      <alignment horizontal="center" vertical="top"/>
    </xf>
    <xf numFmtId="0" fontId="12" fillId="13" borderId="7" xfId="0" applyFont="1" applyFill="1" applyBorder="1" applyAlignment="1">
      <alignment horizontal="center" vertical="top" wrapText="1"/>
    </xf>
    <xf numFmtId="0" fontId="12" fillId="13" borderId="3" xfId="0" applyFont="1" applyFill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 vertical="top"/>
    </xf>
    <xf numFmtId="0" fontId="12" fillId="8" borderId="2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center" vertical="top"/>
    </xf>
    <xf numFmtId="0" fontId="12" fillId="8" borderId="3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center" vertical="top" wrapText="1"/>
    </xf>
    <xf numFmtId="0" fontId="12" fillId="8" borderId="3" xfId="0" applyFont="1" applyFill="1" applyBorder="1" applyAlignment="1">
      <alignment horizontal="center" vertical="top" wrapText="1"/>
    </xf>
    <xf numFmtId="14" fontId="17" fillId="0" borderId="0" xfId="0" applyNumberFormat="1" applyFont="1" applyFill="1" applyBorder="1"/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Sotnikova\Desktop\&#1040;&#1088;&#1093;&#1080;&#1074;%202014\Documents\&#1041;&#1102;&#1076;&#1078;&#1077;&#1090;&#1080;&#1088;&#1086;&#1074;&#1072;&#1085;&#1080;&#1077;%20&#1052;&#1059;&#1055;%20&#1046;&#1050;&#1061;%202015\&#1057;&#1046;&#1060;\&#1053;&#1086;&#1074;&#1072;&#1103;%20&#1087;&#1072;&#1087;&#1082;&#1072;\&#1057;&#1046;&#1060;%202015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Sotnikova\Documents\&#1057;&#1046;&#1060;\&#1056;&#1040;&#1057;&#1063;&#1045;&#1058;%20&#1053;&#1054;&#1056;&#1052;&#1040;&#1058;&#1048;&#1042;&#1053;&#1054;&#1049;%20&#1063;&#1048;&#1057;&#1051;&#1045;&#1053;&#1053;&#1054;&#1057;&#1058;&#1048;%20&#1057;&#1046;&#1060;%202015%20&#1057;%201.06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ор. территория"/>
      <sheetName val="портал"/>
      <sheetName val="Дворовая территория"/>
      <sheetName val="тех.хар."/>
      <sheetName val="тех.хар. база"/>
      <sheetName val="баланс"/>
      <sheetName val="ЖФ"/>
      <sheetName val="производственная программа"/>
      <sheetName val="числ обслуж."/>
      <sheetName val="числ АДС"/>
      <sheetName val="свод чис"/>
      <sheetName val="фот 1 раб к"/>
      <sheetName val="ФОТ (обсл.)"/>
      <sheetName val="матер обсл."/>
      <sheetName val="мат АДС"/>
      <sheetName val="инстр1раб"/>
      <sheetName val="со1раб."/>
      <sheetName val="свод пр.пр."/>
      <sheetName val="пр.пр."/>
      <sheetName val="Услуги стор. орган."/>
      <sheetName val="элэн"/>
      <sheetName val="Освещение МОП"/>
      <sheetName val="Дет.пл."/>
      <sheetName val="Аморт.дет.пл."/>
      <sheetName val="промывка коллектора"/>
      <sheetName val="Цеховые"/>
      <sheetName val="наклад"/>
      <sheetName val="ТБО"/>
      <sheetName val="ЛК"/>
      <sheetName val="СВОДНАЯ СМЕТА"/>
      <sheetName val="СВОДНАЯ СМЕТА +ОБЪЕМ (3)"/>
      <sheetName val="СВОДНАЯ СМЕТА един."/>
      <sheetName val="градация"/>
      <sheetName val="Ц мат"/>
      <sheetName val="Цинстр"/>
      <sheetName val="Цод"/>
      <sheetName val="темп."/>
      <sheetName val="ЖБО"/>
      <sheetName val="тариф.пер."/>
      <sheetName val="Лист5"/>
      <sheetName val="по адресно"/>
      <sheetName val="Лист6"/>
      <sheetName val="Лист1"/>
      <sheetName val="СВОДНАЯ СМЕТА +ОБЪЕМ (2)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E14">
            <v>5718.6</v>
          </cell>
          <cell r="F14">
            <v>5357.29</v>
          </cell>
          <cell r="G14">
            <v>4520.3999999999996</v>
          </cell>
          <cell r="H14">
            <v>1789.5</v>
          </cell>
          <cell r="I14">
            <v>653.70000000000005</v>
          </cell>
          <cell r="J14">
            <v>655.7</v>
          </cell>
          <cell r="K14">
            <v>643.79999999999995</v>
          </cell>
          <cell r="L14">
            <v>605.1</v>
          </cell>
          <cell r="M14">
            <v>425.3</v>
          </cell>
          <cell r="N14">
            <v>7963.5999999999995</v>
          </cell>
          <cell r="O14">
            <v>377</v>
          </cell>
          <cell r="P14">
            <v>658</v>
          </cell>
          <cell r="Q14">
            <v>613.70000000000005</v>
          </cell>
          <cell r="R14">
            <v>657.3</v>
          </cell>
          <cell r="S14">
            <v>630.29999999999995</v>
          </cell>
          <cell r="T14">
            <v>631.9</v>
          </cell>
          <cell r="U14">
            <v>1005.3</v>
          </cell>
          <cell r="V14">
            <v>641.9</v>
          </cell>
          <cell r="W14">
            <v>4171.3</v>
          </cell>
          <cell r="X14">
            <v>1491.1999999999998</v>
          </cell>
          <cell r="Y14">
            <v>1080.2</v>
          </cell>
          <cell r="Z14">
            <v>1081.5999999999999</v>
          </cell>
          <cell r="AA14">
            <v>623.5</v>
          </cell>
          <cell r="AB14">
            <v>607.79999999999995</v>
          </cell>
          <cell r="AC14">
            <v>646.6</v>
          </cell>
          <cell r="AD14">
            <v>480.2</v>
          </cell>
          <cell r="AE14">
            <v>4279.5599999999995</v>
          </cell>
          <cell r="AF14">
            <v>3814.7</v>
          </cell>
          <cell r="AG14">
            <v>6378.5</v>
          </cell>
          <cell r="AH14">
            <v>4360.8999999999996</v>
          </cell>
          <cell r="AI14">
            <v>6657.9</v>
          </cell>
          <cell r="AJ14">
            <v>0</v>
          </cell>
          <cell r="AK14">
            <v>6171.3</v>
          </cell>
          <cell r="AL14">
            <v>5608.7</v>
          </cell>
          <cell r="AM14">
            <v>3794.9</v>
          </cell>
          <cell r="AN14">
            <v>7569.5</v>
          </cell>
          <cell r="AO14">
            <v>3816.9</v>
          </cell>
          <cell r="AP14">
            <v>319.39999999999998</v>
          </cell>
          <cell r="AQ14">
            <v>7057.3</v>
          </cell>
          <cell r="AR14">
            <v>3813.8</v>
          </cell>
          <cell r="AS14">
            <v>4061.13</v>
          </cell>
          <cell r="AT14">
            <v>4159.6099999999997</v>
          </cell>
          <cell r="AU14">
            <v>4908.6000000000004</v>
          </cell>
          <cell r="AV14">
            <v>0</v>
          </cell>
          <cell r="AW14">
            <v>0</v>
          </cell>
          <cell r="AX14">
            <v>1672.6</v>
          </cell>
          <cell r="AY14">
            <v>3995.2999999999997</v>
          </cell>
          <cell r="AZ14">
            <v>393.2</v>
          </cell>
          <cell r="BA14">
            <v>1560.49</v>
          </cell>
          <cell r="BB14">
            <v>1724.6</v>
          </cell>
          <cell r="BC14">
            <v>1126.5</v>
          </cell>
          <cell r="BD14">
            <v>1678.9</v>
          </cell>
          <cell r="BE14">
            <v>1111.5</v>
          </cell>
          <cell r="BF14">
            <v>625.1</v>
          </cell>
          <cell r="BG14">
            <v>755.9</v>
          </cell>
          <cell r="BH14">
            <v>623</v>
          </cell>
          <cell r="BI14">
            <v>921.9</v>
          </cell>
          <cell r="BJ14">
            <v>1833.2</v>
          </cell>
          <cell r="BK14">
            <v>233.57</v>
          </cell>
          <cell r="BL14">
            <v>1501</v>
          </cell>
          <cell r="BM14">
            <v>4545</v>
          </cell>
          <cell r="BN14">
            <v>715</v>
          </cell>
          <cell r="BO14">
            <v>2863.1</v>
          </cell>
          <cell r="BP14">
            <v>2820.3</v>
          </cell>
          <cell r="BQ14">
            <v>1502.2</v>
          </cell>
          <cell r="BR14">
            <v>2003.3999999999999</v>
          </cell>
          <cell r="BS14">
            <v>3372.2</v>
          </cell>
          <cell r="BT14">
            <v>3374.76</v>
          </cell>
          <cell r="BU14">
            <v>5362.54</v>
          </cell>
          <cell r="BV14">
            <v>4046.2</v>
          </cell>
          <cell r="BW14">
            <v>3981.8</v>
          </cell>
          <cell r="BX14">
            <v>4173.2</v>
          </cell>
          <cell r="BY14">
            <v>634.79999999999995</v>
          </cell>
          <cell r="BZ14">
            <v>3189.5</v>
          </cell>
          <cell r="CA14">
            <v>942.3</v>
          </cell>
          <cell r="CB14">
            <v>622.4</v>
          </cell>
          <cell r="CC14">
            <v>544.20000000000005</v>
          </cell>
          <cell r="CD14">
            <v>2828</v>
          </cell>
          <cell r="CE14">
            <v>624.9</v>
          </cell>
          <cell r="CF14">
            <v>2754.9</v>
          </cell>
          <cell r="CG14">
            <v>627.79999999999995</v>
          </cell>
          <cell r="CH14">
            <v>3349.4</v>
          </cell>
          <cell r="CI14">
            <v>629</v>
          </cell>
          <cell r="CJ14">
            <v>1708.4</v>
          </cell>
          <cell r="CL14">
            <v>778</v>
          </cell>
          <cell r="CM14">
            <v>1818.3</v>
          </cell>
          <cell r="CN14">
            <v>6296.45</v>
          </cell>
          <cell r="CO14">
            <v>765.8</v>
          </cell>
          <cell r="CP14">
            <v>243</v>
          </cell>
          <cell r="CQ14">
            <v>277.8</v>
          </cell>
          <cell r="CR14">
            <v>258.5</v>
          </cell>
          <cell r="CS14">
            <v>258</v>
          </cell>
          <cell r="CT14">
            <v>501.4</v>
          </cell>
          <cell r="CU14">
            <v>543.20000000000005</v>
          </cell>
          <cell r="CV14">
            <v>1158.7</v>
          </cell>
          <cell r="CX14">
            <v>480</v>
          </cell>
          <cell r="CZ14">
            <v>512.20000000000005</v>
          </cell>
          <cell r="DA14">
            <v>512.20000000000005</v>
          </cell>
          <cell r="DB14">
            <v>1411.6999999999998</v>
          </cell>
        </row>
        <row r="28">
          <cell r="E28">
            <v>119</v>
          </cell>
          <cell r="L28">
            <v>16</v>
          </cell>
          <cell r="M28">
            <v>7</v>
          </cell>
          <cell r="Q28">
            <v>16</v>
          </cell>
          <cell r="V28">
            <v>12</v>
          </cell>
          <cell r="Z28">
            <v>15</v>
          </cell>
          <cell r="AC28">
            <v>16</v>
          </cell>
          <cell r="AH28">
            <v>75</v>
          </cell>
          <cell r="AJ28">
            <v>0</v>
          </cell>
          <cell r="AO28">
            <v>80</v>
          </cell>
          <cell r="AU28">
            <v>110</v>
          </cell>
          <cell r="AW28">
            <v>0</v>
          </cell>
          <cell r="AX28">
            <v>49</v>
          </cell>
          <cell r="AY28">
            <v>70</v>
          </cell>
          <cell r="AZ28">
            <v>9</v>
          </cell>
          <cell r="BA28">
            <v>95</v>
          </cell>
          <cell r="BD28">
            <v>27</v>
          </cell>
          <cell r="BG28">
            <v>16</v>
          </cell>
          <cell r="BK28">
            <v>8</v>
          </cell>
          <cell r="BV28">
            <v>74</v>
          </cell>
          <cell r="CA28">
            <v>24</v>
          </cell>
          <cell r="CG28">
            <v>16</v>
          </cell>
          <cell r="CJ28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Ф (2)"/>
      <sheetName val="ЖФ"/>
      <sheetName val="Мира 28"/>
      <sheetName val="Вокзальная 61"/>
      <sheetName val="Вокзальная 62"/>
      <sheetName val="Вокзальная 64"/>
      <sheetName val="Вокзальная 67"/>
      <sheetName val="Сводная"/>
      <sheetName val="норматив сводный"/>
      <sheetName val="Лист1"/>
    </sheetNames>
    <sheetDataSet>
      <sheetData sheetId="0" refreshError="1"/>
      <sheetData sheetId="1">
        <row r="14">
          <cell r="AJ14">
            <v>2181.1</v>
          </cell>
          <cell r="AV14">
            <v>4914</v>
          </cell>
          <cell r="AW14">
            <v>4750.8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8"/>
  <sheetViews>
    <sheetView workbookViewId="0">
      <selection activeCell="A66" sqref="A66:XFD66"/>
    </sheetView>
  </sheetViews>
  <sheetFormatPr defaultRowHeight="14.25" x14ac:dyDescent="0.2"/>
  <cols>
    <col min="1" max="1" width="15.5" style="12" customWidth="1"/>
    <col min="2" max="2" width="9" style="12"/>
    <col min="3" max="3" width="27.75" customWidth="1"/>
    <col min="4" max="4" width="26.375" style="25" customWidth="1"/>
    <col min="5" max="5" width="20.375" customWidth="1"/>
  </cols>
  <sheetData>
    <row r="2" spans="1:5" x14ac:dyDescent="0.2">
      <c r="A2" s="95" t="s">
        <v>38</v>
      </c>
      <c r="B2" s="95"/>
      <c r="C2" s="95"/>
      <c r="D2" s="95"/>
    </row>
    <row r="3" spans="1:5" x14ac:dyDescent="0.2">
      <c r="A3" s="17"/>
      <c r="B3" s="17"/>
    </row>
    <row r="4" spans="1:5" s="19" customFormat="1" x14ac:dyDescent="0.2">
      <c r="A4" s="18" t="s">
        <v>26</v>
      </c>
      <c r="B4" s="18" t="s">
        <v>27</v>
      </c>
      <c r="C4" s="18" t="s">
        <v>32</v>
      </c>
      <c r="D4" s="18" t="s">
        <v>37</v>
      </c>
      <c r="E4" s="22"/>
    </row>
    <row r="5" spans="1:5" ht="15" x14ac:dyDescent="0.2">
      <c r="A5" s="6" t="s">
        <v>0</v>
      </c>
      <c r="B5" s="7">
        <v>1</v>
      </c>
      <c r="C5" s="20" t="s">
        <v>39</v>
      </c>
      <c r="D5" s="26"/>
      <c r="E5" s="23"/>
    </row>
    <row r="6" spans="1:5" ht="15" x14ac:dyDescent="0.2">
      <c r="A6" s="3" t="s">
        <v>0</v>
      </c>
      <c r="B6" s="5">
        <v>2</v>
      </c>
      <c r="C6" s="20" t="s">
        <v>39</v>
      </c>
      <c r="D6" s="26"/>
      <c r="E6" s="23"/>
    </row>
    <row r="7" spans="1:5" ht="15" x14ac:dyDescent="0.2">
      <c r="A7" s="3" t="s">
        <v>0</v>
      </c>
      <c r="B7" s="5">
        <v>4</v>
      </c>
      <c r="C7" s="20" t="s">
        <v>39</v>
      </c>
      <c r="D7" s="26"/>
      <c r="E7" s="23"/>
    </row>
    <row r="8" spans="1:5" ht="15" x14ac:dyDescent="0.2">
      <c r="A8" s="3" t="s">
        <v>1</v>
      </c>
      <c r="B8" s="5">
        <v>46</v>
      </c>
      <c r="C8" s="20" t="s">
        <v>39</v>
      </c>
      <c r="D8" s="26"/>
      <c r="E8" s="23"/>
    </row>
    <row r="9" spans="1:5" ht="15" x14ac:dyDescent="0.2">
      <c r="A9" s="3" t="s">
        <v>1</v>
      </c>
      <c r="B9" s="5">
        <v>48</v>
      </c>
      <c r="C9" s="20" t="s">
        <v>39</v>
      </c>
      <c r="D9" s="26"/>
      <c r="E9" s="23"/>
    </row>
    <row r="10" spans="1:5" ht="15" x14ac:dyDescent="0.2">
      <c r="A10" s="3" t="s">
        <v>1</v>
      </c>
      <c r="B10" s="5">
        <v>54</v>
      </c>
      <c r="C10" s="20" t="s">
        <v>39</v>
      </c>
      <c r="D10" s="26"/>
      <c r="E10" s="23"/>
    </row>
    <row r="11" spans="1:5" ht="15" x14ac:dyDescent="0.2">
      <c r="A11" s="3" t="s">
        <v>2</v>
      </c>
      <c r="B11" s="5">
        <v>1</v>
      </c>
      <c r="C11" s="20" t="s">
        <v>39</v>
      </c>
      <c r="D11" s="26"/>
      <c r="E11" s="23"/>
    </row>
    <row r="12" spans="1:5" ht="15" x14ac:dyDescent="0.2">
      <c r="A12" s="3" t="s">
        <v>2</v>
      </c>
      <c r="B12" s="5">
        <v>2</v>
      </c>
      <c r="C12" s="20" t="s">
        <v>39</v>
      </c>
      <c r="D12" s="26"/>
      <c r="E12" s="23"/>
    </row>
    <row r="13" spans="1:5" ht="15.75" x14ac:dyDescent="0.2">
      <c r="A13" s="10" t="s">
        <v>2</v>
      </c>
      <c r="B13" s="11">
        <v>3</v>
      </c>
      <c r="C13" s="20" t="s">
        <v>39</v>
      </c>
      <c r="D13" s="26"/>
      <c r="E13" s="23"/>
    </row>
    <row r="14" spans="1:5" ht="15" x14ac:dyDescent="0.2">
      <c r="A14" s="3" t="s">
        <v>2</v>
      </c>
      <c r="B14" s="5">
        <v>4</v>
      </c>
      <c r="C14" s="20" t="s">
        <v>39</v>
      </c>
      <c r="D14" s="26"/>
      <c r="E14" s="23"/>
    </row>
    <row r="15" spans="1:5" ht="15" x14ac:dyDescent="0.2">
      <c r="A15" s="3" t="s">
        <v>2</v>
      </c>
      <c r="B15" s="5">
        <v>5</v>
      </c>
      <c r="C15" s="20" t="s">
        <v>39</v>
      </c>
      <c r="D15" s="26"/>
      <c r="E15" s="23"/>
    </row>
    <row r="16" spans="1:5" ht="15" x14ac:dyDescent="0.2">
      <c r="A16" s="3" t="s">
        <v>2</v>
      </c>
      <c r="B16" s="5">
        <v>7</v>
      </c>
      <c r="C16" s="20" t="s">
        <v>39</v>
      </c>
      <c r="D16" s="26"/>
      <c r="E16" s="23"/>
    </row>
    <row r="17" spans="1:5" ht="15.75" x14ac:dyDescent="0.2">
      <c r="A17" s="10" t="s">
        <v>2</v>
      </c>
      <c r="B17" s="11">
        <v>8</v>
      </c>
      <c r="C17" s="20" t="s">
        <v>39</v>
      </c>
      <c r="D17" s="26"/>
      <c r="E17" s="23"/>
    </row>
    <row r="18" spans="1:5" ht="15" x14ac:dyDescent="0.2">
      <c r="A18" s="3" t="s">
        <v>2</v>
      </c>
      <c r="B18" s="5">
        <v>9</v>
      </c>
      <c r="C18" s="20" t="s">
        <v>39</v>
      </c>
      <c r="D18" s="26"/>
      <c r="E18" s="23"/>
    </row>
    <row r="19" spans="1:5" ht="15" x14ac:dyDescent="0.2">
      <c r="A19" s="3" t="s">
        <v>3</v>
      </c>
      <c r="B19" s="5">
        <v>61</v>
      </c>
      <c r="C19" s="20" t="s">
        <v>39</v>
      </c>
      <c r="D19" s="26"/>
      <c r="E19" s="23"/>
    </row>
    <row r="20" spans="1:5" ht="15" x14ac:dyDescent="0.2">
      <c r="A20" s="3" t="s">
        <v>3</v>
      </c>
      <c r="B20" s="5">
        <v>62</v>
      </c>
      <c r="C20" s="20" t="s">
        <v>39</v>
      </c>
      <c r="D20" s="26"/>
      <c r="E20" s="23"/>
    </row>
    <row r="21" spans="1:5" ht="15" x14ac:dyDescent="0.2">
      <c r="A21" s="3" t="s">
        <v>3</v>
      </c>
      <c r="B21" s="5">
        <v>64</v>
      </c>
      <c r="C21" s="20" t="s">
        <v>39</v>
      </c>
      <c r="D21" s="26"/>
      <c r="E21" s="23"/>
    </row>
    <row r="22" spans="1:5" ht="15" x14ac:dyDescent="0.2">
      <c r="A22" s="3" t="s">
        <v>3</v>
      </c>
      <c r="B22" s="5">
        <v>67</v>
      </c>
      <c r="C22" s="20" t="s">
        <v>39</v>
      </c>
      <c r="D22" s="26"/>
      <c r="E22" s="23"/>
    </row>
    <row r="23" spans="1:5" ht="15" x14ac:dyDescent="0.2">
      <c r="A23" s="3" t="s">
        <v>4</v>
      </c>
      <c r="B23" s="5">
        <v>21</v>
      </c>
      <c r="C23" s="20" t="s">
        <v>39</v>
      </c>
      <c r="D23" s="26"/>
      <c r="E23" s="23"/>
    </row>
    <row r="24" spans="1:5" ht="15" x14ac:dyDescent="0.2">
      <c r="A24" s="3" t="s">
        <v>4</v>
      </c>
      <c r="B24" s="5">
        <v>22</v>
      </c>
      <c r="C24" s="20" t="s">
        <v>39</v>
      </c>
      <c r="D24" s="26"/>
      <c r="E24" s="23"/>
    </row>
    <row r="25" spans="1:5" ht="15" x14ac:dyDescent="0.2">
      <c r="A25" s="3" t="s">
        <v>5</v>
      </c>
      <c r="B25" s="5" t="s">
        <v>18</v>
      </c>
      <c r="C25" s="20" t="s">
        <v>39</v>
      </c>
      <c r="D25" s="26"/>
      <c r="E25" s="23"/>
    </row>
    <row r="26" spans="1:5" ht="15" x14ac:dyDescent="0.2">
      <c r="A26" s="3" t="s">
        <v>6</v>
      </c>
      <c r="B26" s="5">
        <v>1</v>
      </c>
      <c r="C26" s="20" t="s">
        <v>39</v>
      </c>
      <c r="D26" s="26"/>
      <c r="E26" s="23"/>
    </row>
    <row r="27" spans="1:5" ht="15" x14ac:dyDescent="0.2">
      <c r="A27" s="3" t="s">
        <v>6</v>
      </c>
      <c r="B27" s="5">
        <v>2</v>
      </c>
      <c r="C27" s="20" t="s">
        <v>39</v>
      </c>
      <c r="D27" s="26"/>
      <c r="E27" s="23"/>
    </row>
    <row r="28" spans="1:5" ht="15" x14ac:dyDescent="0.2">
      <c r="A28" s="3" t="s">
        <v>6</v>
      </c>
      <c r="B28" s="5">
        <v>3</v>
      </c>
      <c r="C28" s="20" t="s">
        <v>39</v>
      </c>
      <c r="D28" s="26"/>
      <c r="E28" s="23"/>
    </row>
    <row r="29" spans="1:5" ht="15" x14ac:dyDescent="0.2">
      <c r="A29" s="3" t="s">
        <v>6</v>
      </c>
      <c r="B29" s="5">
        <v>4</v>
      </c>
      <c r="C29" s="20" t="s">
        <v>39</v>
      </c>
      <c r="D29" s="26"/>
      <c r="E29" s="23"/>
    </row>
    <row r="30" spans="1:5" ht="15" x14ac:dyDescent="0.2">
      <c r="A30" s="3" t="s">
        <v>6</v>
      </c>
      <c r="B30" s="5">
        <v>5</v>
      </c>
      <c r="C30" s="20" t="s">
        <v>39</v>
      </c>
      <c r="D30" s="26"/>
      <c r="E30" s="23"/>
    </row>
    <row r="31" spans="1:5" ht="15" x14ac:dyDescent="0.2">
      <c r="A31" s="3" t="s">
        <v>6</v>
      </c>
      <c r="B31" s="5">
        <v>6</v>
      </c>
      <c r="C31" s="20" t="s">
        <v>39</v>
      </c>
      <c r="D31" s="26"/>
      <c r="E31" s="23"/>
    </row>
    <row r="32" spans="1:5" ht="15" x14ac:dyDescent="0.2">
      <c r="A32" s="3" t="s">
        <v>6</v>
      </c>
      <c r="B32" s="5">
        <v>8</v>
      </c>
      <c r="C32" s="20" t="s">
        <v>39</v>
      </c>
      <c r="D32" s="26"/>
      <c r="E32" s="23"/>
    </row>
    <row r="33" spans="1:5" ht="15" x14ac:dyDescent="0.2">
      <c r="A33" s="3" t="s">
        <v>6</v>
      </c>
      <c r="B33" s="5">
        <v>9</v>
      </c>
      <c r="C33" s="20" t="s">
        <v>39</v>
      </c>
      <c r="D33" s="26"/>
      <c r="E33" s="23"/>
    </row>
    <row r="34" spans="1:5" ht="15" x14ac:dyDescent="0.2">
      <c r="A34" s="3" t="s">
        <v>6</v>
      </c>
      <c r="B34" s="5">
        <v>10</v>
      </c>
      <c r="C34" s="20" t="s">
        <v>39</v>
      </c>
      <c r="D34" s="26"/>
      <c r="E34" s="23"/>
    </row>
    <row r="35" spans="1:5" ht="15" x14ac:dyDescent="0.2">
      <c r="A35" s="3" t="s">
        <v>6</v>
      </c>
      <c r="B35" s="5">
        <v>11</v>
      </c>
      <c r="C35" s="20" t="s">
        <v>39</v>
      </c>
      <c r="D35" s="26"/>
      <c r="E35" s="23"/>
    </row>
    <row r="36" spans="1:5" ht="15" x14ac:dyDescent="0.2">
      <c r="A36" s="3" t="s">
        <v>6</v>
      </c>
      <c r="B36" s="5">
        <v>13</v>
      </c>
      <c r="C36" s="20" t="s">
        <v>39</v>
      </c>
      <c r="D36" s="26"/>
      <c r="E36" s="23"/>
    </row>
    <row r="37" spans="1:5" ht="15" x14ac:dyDescent="0.2">
      <c r="A37" s="3" t="s">
        <v>6</v>
      </c>
      <c r="B37" s="5">
        <v>15</v>
      </c>
      <c r="C37" s="20" t="s">
        <v>39</v>
      </c>
      <c r="D37" s="26"/>
      <c r="E37" s="23"/>
    </row>
    <row r="38" spans="1:5" ht="15" x14ac:dyDescent="0.2">
      <c r="A38" s="3" t="s">
        <v>6</v>
      </c>
      <c r="B38" s="5">
        <v>16</v>
      </c>
      <c r="C38" s="20" t="s">
        <v>39</v>
      </c>
      <c r="D38" s="26"/>
      <c r="E38" s="23"/>
    </row>
    <row r="39" spans="1:5" ht="15" x14ac:dyDescent="0.2">
      <c r="A39" s="3" t="s">
        <v>6</v>
      </c>
      <c r="B39" s="5">
        <v>19</v>
      </c>
      <c r="C39" s="20" t="s">
        <v>39</v>
      </c>
      <c r="D39" s="26"/>
      <c r="E39" s="23"/>
    </row>
    <row r="40" spans="1:5" ht="15" x14ac:dyDescent="0.2">
      <c r="A40" s="3" t="s">
        <v>7</v>
      </c>
      <c r="B40" s="5">
        <v>2</v>
      </c>
      <c r="C40" s="20" t="s">
        <v>39</v>
      </c>
      <c r="D40" s="26"/>
      <c r="E40" s="23"/>
    </row>
    <row r="41" spans="1:5" ht="15" x14ac:dyDescent="0.2">
      <c r="A41" s="3" t="s">
        <v>7</v>
      </c>
      <c r="B41" s="5">
        <v>4</v>
      </c>
      <c r="C41" s="20" t="s">
        <v>39</v>
      </c>
      <c r="D41" s="26"/>
      <c r="E41" s="23"/>
    </row>
    <row r="42" spans="1:5" ht="15" x14ac:dyDescent="0.2">
      <c r="A42" s="3" t="s">
        <v>7</v>
      </c>
      <c r="B42" s="5">
        <v>6</v>
      </c>
      <c r="C42" s="20" t="s">
        <v>39</v>
      </c>
      <c r="D42" s="26"/>
      <c r="E42" s="23"/>
    </row>
    <row r="43" spans="1:5" ht="15" x14ac:dyDescent="0.2">
      <c r="A43" s="3" t="s">
        <v>7</v>
      </c>
      <c r="B43" s="5">
        <v>7</v>
      </c>
      <c r="C43" s="20" t="s">
        <v>39</v>
      </c>
      <c r="D43" s="26"/>
      <c r="E43" s="23"/>
    </row>
    <row r="44" spans="1:5" ht="15" x14ac:dyDescent="0.2">
      <c r="A44" s="3" t="s">
        <v>7</v>
      </c>
      <c r="B44" s="5">
        <v>8</v>
      </c>
      <c r="C44" s="20" t="s">
        <v>39</v>
      </c>
      <c r="D44" s="26"/>
      <c r="E44" s="23"/>
    </row>
    <row r="45" spans="1:5" ht="15" x14ac:dyDescent="0.2">
      <c r="A45" s="3" t="s">
        <v>7</v>
      </c>
      <c r="B45" s="5">
        <v>9</v>
      </c>
      <c r="C45" s="20" t="s">
        <v>39</v>
      </c>
      <c r="D45" s="26"/>
      <c r="E45" s="23"/>
    </row>
    <row r="46" spans="1:5" ht="15" x14ac:dyDescent="0.2">
      <c r="A46" s="3" t="s">
        <v>7</v>
      </c>
      <c r="B46" s="5">
        <v>11</v>
      </c>
      <c r="C46" s="20" t="s">
        <v>39</v>
      </c>
      <c r="D46" s="26"/>
      <c r="E46" s="23"/>
    </row>
    <row r="47" spans="1:5" ht="15" x14ac:dyDescent="0.2">
      <c r="A47" s="3" t="s">
        <v>8</v>
      </c>
      <c r="B47" s="5">
        <v>1</v>
      </c>
      <c r="C47" s="20" t="s">
        <v>39</v>
      </c>
      <c r="D47" s="26"/>
      <c r="E47" s="23"/>
    </row>
    <row r="48" spans="1:5" ht="15" x14ac:dyDescent="0.2">
      <c r="A48" s="3" t="s">
        <v>8</v>
      </c>
      <c r="B48" s="5">
        <v>2</v>
      </c>
      <c r="C48" s="20" t="s">
        <v>39</v>
      </c>
      <c r="D48" s="26"/>
      <c r="E48" s="23"/>
    </row>
    <row r="49" spans="1:5" ht="15" x14ac:dyDescent="0.2">
      <c r="A49" s="3" t="s">
        <v>8</v>
      </c>
      <c r="B49" s="5">
        <v>8</v>
      </c>
      <c r="C49" s="20" t="s">
        <v>39</v>
      </c>
      <c r="D49" s="26"/>
      <c r="E49" s="23"/>
    </row>
    <row r="50" spans="1:5" ht="15" x14ac:dyDescent="0.2">
      <c r="A50" s="3" t="s">
        <v>8</v>
      </c>
      <c r="B50" s="5">
        <v>9</v>
      </c>
      <c r="C50" s="20" t="s">
        <v>39</v>
      </c>
      <c r="D50" s="26"/>
      <c r="E50" s="23"/>
    </row>
    <row r="51" spans="1:5" ht="15" x14ac:dyDescent="0.2">
      <c r="A51" s="3" t="s">
        <v>8</v>
      </c>
      <c r="B51" s="5">
        <v>10</v>
      </c>
      <c r="C51" s="20" t="s">
        <v>39</v>
      </c>
      <c r="D51" s="26"/>
      <c r="E51" s="23"/>
    </row>
    <row r="52" spans="1:5" ht="15" x14ac:dyDescent="0.2">
      <c r="A52" s="3" t="s">
        <v>8</v>
      </c>
      <c r="B52" s="5">
        <v>11</v>
      </c>
      <c r="C52" s="20" t="s">
        <v>39</v>
      </c>
      <c r="D52" s="26"/>
      <c r="E52" s="23"/>
    </row>
    <row r="53" spans="1:5" ht="15" x14ac:dyDescent="0.2">
      <c r="A53" s="3" t="s">
        <v>8</v>
      </c>
      <c r="B53" s="5">
        <v>12</v>
      </c>
      <c r="C53" s="20" t="s">
        <v>39</v>
      </c>
      <c r="D53" s="26"/>
      <c r="E53" s="23"/>
    </row>
    <row r="54" spans="1:5" ht="15" x14ac:dyDescent="0.2">
      <c r="A54" s="3" t="s">
        <v>8</v>
      </c>
      <c r="B54" s="5">
        <v>13</v>
      </c>
      <c r="C54" s="27" t="s">
        <v>40</v>
      </c>
      <c r="D54" s="26"/>
      <c r="E54" s="23"/>
    </row>
    <row r="55" spans="1:5" ht="15" x14ac:dyDescent="0.2">
      <c r="A55" s="3" t="s">
        <v>8</v>
      </c>
      <c r="B55" s="5">
        <v>14</v>
      </c>
      <c r="C55" s="20" t="s">
        <v>39</v>
      </c>
      <c r="D55" s="26"/>
      <c r="E55" s="23"/>
    </row>
    <row r="56" spans="1:5" ht="15" x14ac:dyDescent="0.2">
      <c r="A56" s="3" t="s">
        <v>8</v>
      </c>
      <c r="B56" s="5">
        <v>15</v>
      </c>
      <c r="C56" s="26" t="s">
        <v>41</v>
      </c>
      <c r="D56" s="26" t="s">
        <v>42</v>
      </c>
      <c r="E56" s="23"/>
    </row>
    <row r="57" spans="1:5" ht="15" x14ac:dyDescent="0.2">
      <c r="A57" s="3" t="s">
        <v>8</v>
      </c>
      <c r="B57" s="5">
        <v>16</v>
      </c>
      <c r="C57" s="20" t="s">
        <v>39</v>
      </c>
      <c r="D57" s="26"/>
      <c r="E57" s="23"/>
    </row>
    <row r="58" spans="1:5" ht="15" x14ac:dyDescent="0.2">
      <c r="A58" s="3" t="s">
        <v>8</v>
      </c>
      <c r="B58" s="5">
        <v>17</v>
      </c>
      <c r="C58" s="20" t="s">
        <v>39</v>
      </c>
      <c r="D58" s="26"/>
      <c r="E58" s="23"/>
    </row>
    <row r="59" spans="1:5" ht="15" x14ac:dyDescent="0.2">
      <c r="A59" s="3" t="s">
        <v>8</v>
      </c>
      <c r="B59" s="5">
        <v>18</v>
      </c>
      <c r="C59" s="20" t="s">
        <v>39</v>
      </c>
      <c r="D59" s="26"/>
      <c r="E59" s="23"/>
    </row>
    <row r="60" spans="1:5" ht="15" x14ac:dyDescent="0.2">
      <c r="A60" s="3" t="s">
        <v>8</v>
      </c>
      <c r="B60" s="5">
        <v>19</v>
      </c>
      <c r="C60" s="20" t="s">
        <v>39</v>
      </c>
      <c r="D60" s="26"/>
      <c r="E60" s="23"/>
    </row>
    <row r="61" spans="1:5" ht="15" x14ac:dyDescent="0.2">
      <c r="A61" s="3" t="s">
        <v>8</v>
      </c>
      <c r="B61" s="5">
        <v>20</v>
      </c>
      <c r="C61" s="20" t="s">
        <v>39</v>
      </c>
      <c r="D61" s="26"/>
      <c r="E61" s="23"/>
    </row>
    <row r="62" spans="1:5" ht="15" x14ac:dyDescent="0.2">
      <c r="A62" s="3" t="s">
        <v>8</v>
      </c>
      <c r="B62" s="5">
        <v>22</v>
      </c>
      <c r="C62" s="20" t="s">
        <v>39</v>
      </c>
      <c r="D62" s="26"/>
      <c r="E62" s="23"/>
    </row>
    <row r="63" spans="1:5" ht="15" x14ac:dyDescent="0.2">
      <c r="A63" s="3" t="s">
        <v>8</v>
      </c>
      <c r="B63" s="5">
        <v>23</v>
      </c>
      <c r="C63" s="20" t="s">
        <v>39</v>
      </c>
      <c r="D63" s="26"/>
      <c r="E63" s="23"/>
    </row>
    <row r="64" spans="1:5" ht="15" x14ac:dyDescent="0.2">
      <c r="A64" s="3" t="s">
        <v>8</v>
      </c>
      <c r="B64" s="5">
        <v>24</v>
      </c>
      <c r="C64" s="20" t="s">
        <v>39</v>
      </c>
      <c r="D64" s="26"/>
      <c r="E64" s="23"/>
    </row>
    <row r="65" spans="1:5" ht="15" x14ac:dyDescent="0.2">
      <c r="A65" s="3" t="s">
        <v>8</v>
      </c>
      <c r="B65" s="5">
        <v>26</v>
      </c>
      <c r="C65" s="20" t="s">
        <v>39</v>
      </c>
      <c r="D65" s="26"/>
      <c r="E65" s="23"/>
    </row>
    <row r="66" spans="1:5" ht="15.75" x14ac:dyDescent="0.2">
      <c r="A66" s="10" t="s">
        <v>9</v>
      </c>
      <c r="B66" s="11">
        <v>2</v>
      </c>
      <c r="C66" s="20" t="s">
        <v>39</v>
      </c>
      <c r="D66" s="26"/>
      <c r="E66" s="23"/>
    </row>
    <row r="67" spans="1:5" ht="15.75" x14ac:dyDescent="0.2">
      <c r="A67" s="10" t="s">
        <v>10</v>
      </c>
      <c r="B67" s="11">
        <v>1</v>
      </c>
      <c r="C67" s="20" t="s">
        <v>39</v>
      </c>
      <c r="D67" s="26"/>
      <c r="E67" s="23"/>
    </row>
    <row r="68" spans="1:5" ht="15.75" x14ac:dyDescent="0.2">
      <c r="A68" s="10" t="s">
        <v>10</v>
      </c>
      <c r="B68" s="11">
        <v>4</v>
      </c>
      <c r="C68" s="26" t="s">
        <v>41</v>
      </c>
      <c r="D68" s="26" t="s">
        <v>42</v>
      </c>
      <c r="E68" s="23"/>
    </row>
    <row r="69" spans="1:5" ht="15.75" x14ac:dyDescent="0.2">
      <c r="A69" s="10" t="s">
        <v>10</v>
      </c>
      <c r="B69" s="11">
        <v>6</v>
      </c>
      <c r="C69" s="27" t="s">
        <v>40</v>
      </c>
      <c r="D69" s="26"/>
      <c r="E69" s="23"/>
    </row>
    <row r="70" spans="1:5" ht="15.75" x14ac:dyDescent="0.2">
      <c r="A70" s="10" t="s">
        <v>10</v>
      </c>
      <c r="B70" s="11">
        <v>8</v>
      </c>
      <c r="C70" s="27" t="s">
        <v>40</v>
      </c>
      <c r="D70" s="26"/>
      <c r="E70" s="23"/>
    </row>
    <row r="71" spans="1:5" ht="15" x14ac:dyDescent="0.2">
      <c r="A71" s="3" t="s">
        <v>11</v>
      </c>
      <c r="B71" s="5">
        <v>1</v>
      </c>
      <c r="C71" s="20" t="s">
        <v>39</v>
      </c>
      <c r="D71" s="26"/>
      <c r="E71" s="23"/>
    </row>
    <row r="72" spans="1:5" ht="15" x14ac:dyDescent="0.2">
      <c r="A72" s="3" t="s">
        <v>11</v>
      </c>
      <c r="B72" s="5">
        <v>2</v>
      </c>
      <c r="C72" s="20" t="s">
        <v>39</v>
      </c>
      <c r="D72" s="26"/>
      <c r="E72" s="23"/>
    </row>
    <row r="73" spans="1:5" ht="15" x14ac:dyDescent="0.2">
      <c r="A73" s="3" t="s">
        <v>11</v>
      </c>
      <c r="B73" s="5">
        <v>3</v>
      </c>
      <c r="C73" s="20" t="s">
        <v>39</v>
      </c>
      <c r="D73" s="26"/>
      <c r="E73" s="23"/>
    </row>
    <row r="74" spans="1:5" ht="15" x14ac:dyDescent="0.2">
      <c r="A74" s="3" t="s">
        <v>11</v>
      </c>
      <c r="B74" s="5">
        <v>5</v>
      </c>
      <c r="C74" s="20" t="s">
        <v>39</v>
      </c>
      <c r="D74" s="26"/>
      <c r="E74" s="23"/>
    </row>
    <row r="75" spans="1:5" ht="15" x14ac:dyDescent="0.2">
      <c r="A75" s="3" t="s">
        <v>11</v>
      </c>
      <c r="B75" s="5">
        <v>12</v>
      </c>
      <c r="C75" s="20" t="s">
        <v>39</v>
      </c>
      <c r="D75" s="26"/>
      <c r="E75" s="23"/>
    </row>
    <row r="76" spans="1:5" ht="15" x14ac:dyDescent="0.2">
      <c r="A76" s="3" t="s">
        <v>11</v>
      </c>
      <c r="B76" s="5">
        <v>13</v>
      </c>
      <c r="C76" s="20" t="s">
        <v>39</v>
      </c>
      <c r="D76" s="26"/>
      <c r="E76" s="23"/>
    </row>
    <row r="77" spans="1:5" ht="15" x14ac:dyDescent="0.2">
      <c r="A77" s="3" t="s">
        <v>11</v>
      </c>
      <c r="B77" s="5">
        <v>14</v>
      </c>
      <c r="C77" s="20" t="s">
        <v>39</v>
      </c>
      <c r="D77" s="26"/>
      <c r="E77" s="23"/>
    </row>
    <row r="78" spans="1:5" ht="15" x14ac:dyDescent="0.2">
      <c r="A78" s="3" t="s">
        <v>11</v>
      </c>
      <c r="B78" s="5">
        <v>17</v>
      </c>
      <c r="C78" s="20" t="s">
        <v>39</v>
      </c>
      <c r="D78" s="26"/>
      <c r="E78" s="23"/>
    </row>
    <row r="79" spans="1:5" ht="15" x14ac:dyDescent="0.2">
      <c r="A79" s="3" t="s">
        <v>11</v>
      </c>
      <c r="B79" s="4" t="s">
        <v>19</v>
      </c>
      <c r="C79" s="20" t="s">
        <v>39</v>
      </c>
      <c r="D79" s="26"/>
      <c r="E79" s="23"/>
    </row>
    <row r="80" spans="1:5" ht="15" x14ac:dyDescent="0.2">
      <c r="A80" s="3" t="s">
        <v>11</v>
      </c>
      <c r="B80" s="4" t="s">
        <v>20</v>
      </c>
      <c r="C80" s="20" t="s">
        <v>39</v>
      </c>
      <c r="D80" s="26"/>
      <c r="E80" s="23"/>
    </row>
    <row r="81" spans="1:5" ht="15" x14ac:dyDescent="0.2">
      <c r="A81" s="3" t="s">
        <v>11</v>
      </c>
      <c r="B81" s="5">
        <v>20</v>
      </c>
      <c r="C81" s="20" t="s">
        <v>39</v>
      </c>
      <c r="D81" s="26"/>
      <c r="E81" s="23"/>
    </row>
    <row r="82" spans="1:5" ht="15" x14ac:dyDescent="0.2">
      <c r="A82" s="3" t="s">
        <v>11</v>
      </c>
      <c r="B82" s="5">
        <v>21</v>
      </c>
      <c r="C82" s="20" t="s">
        <v>39</v>
      </c>
      <c r="D82" s="26"/>
      <c r="E82" s="23"/>
    </row>
    <row r="83" spans="1:5" ht="15" x14ac:dyDescent="0.2">
      <c r="A83" s="3" t="s">
        <v>11</v>
      </c>
      <c r="B83" s="5">
        <v>25</v>
      </c>
      <c r="C83" s="20" t="s">
        <v>39</v>
      </c>
      <c r="D83" s="26"/>
      <c r="E83" s="23"/>
    </row>
    <row r="84" spans="1:5" ht="15" x14ac:dyDescent="0.2">
      <c r="A84" s="3" t="s">
        <v>11</v>
      </c>
      <c r="B84" s="5">
        <v>27</v>
      </c>
      <c r="C84" s="20" t="s">
        <v>39</v>
      </c>
      <c r="D84" s="26"/>
      <c r="E84" s="23"/>
    </row>
    <row r="85" spans="1:5" ht="15" x14ac:dyDescent="0.2">
      <c r="A85" s="3" t="s">
        <v>11</v>
      </c>
      <c r="B85" s="5">
        <v>32</v>
      </c>
      <c r="C85" s="20" t="s">
        <v>39</v>
      </c>
      <c r="D85" s="26"/>
      <c r="E85" s="23"/>
    </row>
    <row r="86" spans="1:5" ht="15" x14ac:dyDescent="0.2">
      <c r="A86" s="3" t="s">
        <v>11</v>
      </c>
      <c r="B86" s="5">
        <v>35</v>
      </c>
      <c r="C86" s="20" t="s">
        <v>39</v>
      </c>
      <c r="D86" s="26"/>
      <c r="E86" s="23"/>
    </row>
    <row r="87" spans="1:5" ht="15" x14ac:dyDescent="0.2">
      <c r="A87" s="3" t="s">
        <v>12</v>
      </c>
      <c r="B87" s="5" t="s">
        <v>21</v>
      </c>
      <c r="C87" s="20" t="s">
        <v>39</v>
      </c>
      <c r="D87" s="26"/>
      <c r="E87" s="23"/>
    </row>
    <row r="88" spans="1:5" ht="15" x14ac:dyDescent="0.2">
      <c r="A88" s="3" t="s">
        <v>12</v>
      </c>
      <c r="B88" s="5">
        <v>21</v>
      </c>
      <c r="C88" s="27" t="s">
        <v>40</v>
      </c>
      <c r="D88" s="26"/>
      <c r="E88" s="23"/>
    </row>
    <row r="89" spans="1:5" ht="15" x14ac:dyDescent="0.2">
      <c r="A89" s="3" t="s">
        <v>13</v>
      </c>
      <c r="B89" s="5">
        <v>2</v>
      </c>
      <c r="C89" s="20" t="s">
        <v>39</v>
      </c>
      <c r="D89" s="26"/>
      <c r="E89" s="23"/>
    </row>
    <row r="90" spans="1:5" ht="15" x14ac:dyDescent="0.2">
      <c r="A90" s="3" t="s">
        <v>13</v>
      </c>
      <c r="B90" s="5">
        <v>6</v>
      </c>
      <c r="C90" s="20" t="s">
        <v>39</v>
      </c>
      <c r="D90" s="26"/>
      <c r="E90" s="23"/>
    </row>
    <row r="91" spans="1:5" ht="15" x14ac:dyDescent="0.2">
      <c r="A91" s="3" t="s">
        <v>14</v>
      </c>
      <c r="B91" s="5">
        <v>1</v>
      </c>
      <c r="C91" s="27" t="s">
        <v>40</v>
      </c>
      <c r="D91" s="26"/>
      <c r="E91" s="23"/>
    </row>
    <row r="92" spans="1:5" ht="15" x14ac:dyDescent="0.2">
      <c r="A92" s="3" t="s">
        <v>14</v>
      </c>
      <c r="B92" s="5">
        <v>3</v>
      </c>
      <c r="C92" s="20" t="s">
        <v>39</v>
      </c>
      <c r="D92" s="26"/>
      <c r="E92" s="23"/>
    </row>
    <row r="93" spans="1:5" ht="15" x14ac:dyDescent="0.2">
      <c r="A93" s="3" t="s">
        <v>14</v>
      </c>
      <c r="B93" s="5">
        <v>8</v>
      </c>
      <c r="C93" s="20" t="s">
        <v>39</v>
      </c>
      <c r="D93" s="26"/>
      <c r="E93" s="23"/>
    </row>
    <row r="94" spans="1:5" ht="15" x14ac:dyDescent="0.2">
      <c r="A94" s="3" t="s">
        <v>14</v>
      </c>
      <c r="B94" s="5">
        <v>9</v>
      </c>
      <c r="C94" s="20" t="s">
        <v>39</v>
      </c>
      <c r="D94" s="26"/>
      <c r="E94" s="23"/>
    </row>
    <row r="95" spans="1:5" ht="15" x14ac:dyDescent="0.2">
      <c r="A95" s="3" t="s">
        <v>14</v>
      </c>
      <c r="B95" s="5">
        <v>10</v>
      </c>
      <c r="C95" s="20" t="s">
        <v>39</v>
      </c>
      <c r="D95" s="26"/>
      <c r="E95" s="23"/>
    </row>
    <row r="96" spans="1:5" ht="15" x14ac:dyDescent="0.2">
      <c r="A96" s="3" t="s">
        <v>14</v>
      </c>
      <c r="B96" s="5">
        <v>13</v>
      </c>
      <c r="C96" s="20" t="s">
        <v>39</v>
      </c>
      <c r="D96" s="26"/>
      <c r="E96" s="23"/>
    </row>
    <row r="97" spans="1:5" ht="15" x14ac:dyDescent="0.2">
      <c r="A97" s="3" t="s">
        <v>15</v>
      </c>
      <c r="B97" s="5">
        <v>15</v>
      </c>
      <c r="C97" s="20" t="s">
        <v>39</v>
      </c>
      <c r="D97" s="26"/>
      <c r="E97" s="23"/>
    </row>
    <row r="98" spans="1:5" ht="15" x14ac:dyDescent="0.2">
      <c r="A98" s="3" t="s">
        <v>15</v>
      </c>
      <c r="B98" s="5">
        <v>17</v>
      </c>
      <c r="C98" s="20" t="s">
        <v>39</v>
      </c>
      <c r="D98" s="26"/>
      <c r="E98" s="23"/>
    </row>
    <row r="99" spans="1:5" ht="15" x14ac:dyDescent="0.2">
      <c r="A99" s="3" t="s">
        <v>14</v>
      </c>
      <c r="B99" s="5">
        <v>18</v>
      </c>
      <c r="C99" s="20" t="s">
        <v>39</v>
      </c>
      <c r="D99" s="26"/>
      <c r="E99" s="23"/>
    </row>
    <row r="100" spans="1:5" ht="15" x14ac:dyDescent="0.2">
      <c r="A100" s="3" t="s">
        <v>15</v>
      </c>
      <c r="B100" s="5">
        <v>19</v>
      </c>
      <c r="C100" s="20" t="s">
        <v>39</v>
      </c>
      <c r="D100" s="26"/>
      <c r="E100" s="23"/>
    </row>
    <row r="101" spans="1:5" ht="15" x14ac:dyDescent="0.2">
      <c r="A101" s="3" t="s">
        <v>14</v>
      </c>
      <c r="B101" s="5">
        <v>23</v>
      </c>
      <c r="C101" s="20" t="s">
        <v>39</v>
      </c>
      <c r="D101" s="26"/>
      <c r="E101" s="23"/>
    </row>
    <row r="102" spans="1:5" ht="15" x14ac:dyDescent="0.2">
      <c r="A102" s="3" t="s">
        <v>16</v>
      </c>
      <c r="B102" s="5">
        <v>1</v>
      </c>
      <c r="C102" s="27" t="s">
        <v>40</v>
      </c>
      <c r="D102" s="26"/>
      <c r="E102" s="23"/>
    </row>
    <row r="103" spans="1:5" ht="15" x14ac:dyDescent="0.2">
      <c r="A103" s="3" t="s">
        <v>16</v>
      </c>
      <c r="B103" s="5">
        <v>2</v>
      </c>
      <c r="C103" s="20" t="s">
        <v>39</v>
      </c>
      <c r="D103" s="26"/>
      <c r="E103" s="23"/>
    </row>
    <row r="104" spans="1:5" ht="15" x14ac:dyDescent="0.2">
      <c r="A104" s="3" t="s">
        <v>17</v>
      </c>
      <c r="B104" s="5">
        <v>11</v>
      </c>
      <c r="C104" s="27" t="s">
        <v>40</v>
      </c>
      <c r="D104" s="26"/>
      <c r="E104" s="23"/>
    </row>
    <row r="105" spans="1:5" ht="15" x14ac:dyDescent="0.2">
      <c r="A105" s="3" t="s">
        <v>17</v>
      </c>
      <c r="B105" s="5">
        <v>14</v>
      </c>
      <c r="C105" s="26" t="s">
        <v>41</v>
      </c>
      <c r="D105" s="26" t="s">
        <v>42</v>
      </c>
      <c r="E105" s="23"/>
    </row>
    <row r="107" spans="1:5" ht="15" x14ac:dyDescent="0.2">
      <c r="A107" s="13" t="s">
        <v>25</v>
      </c>
    </row>
    <row r="108" spans="1:5" x14ac:dyDescent="0.2">
      <c r="D108" s="25" t="s">
        <v>43</v>
      </c>
    </row>
  </sheetData>
  <autoFilter ref="A4:D105"/>
  <mergeCells count="1">
    <mergeCell ref="A2:D2"/>
  </mergeCells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workbookViewId="0">
      <selection activeCell="D53" sqref="D53"/>
    </sheetView>
  </sheetViews>
  <sheetFormatPr defaultRowHeight="14.25" x14ac:dyDescent="0.2"/>
  <cols>
    <col min="1" max="1" width="14.125" style="12" customWidth="1"/>
    <col min="2" max="2" width="7.75" style="12" customWidth="1"/>
    <col min="3" max="3" width="16" style="12" customWidth="1"/>
    <col min="4" max="4" width="10.625" style="16" customWidth="1"/>
    <col min="5" max="7" width="0" hidden="1" customWidth="1"/>
    <col min="8" max="8" width="12.875" customWidth="1"/>
    <col min="9" max="9" width="14.5" customWidth="1"/>
    <col min="10" max="10" width="14" style="25" customWidth="1"/>
    <col min="11" max="11" width="12.25" style="25" customWidth="1"/>
    <col min="12" max="12" width="19" customWidth="1"/>
    <col min="13" max="13" width="20.375" customWidth="1"/>
  </cols>
  <sheetData>
    <row r="1" spans="1:13" x14ac:dyDescent="0.2">
      <c r="A1" s="40" t="s">
        <v>23</v>
      </c>
      <c r="B1" s="40"/>
      <c r="C1" s="40"/>
      <c r="D1" s="40"/>
      <c r="J1" s="35" t="s">
        <v>56</v>
      </c>
    </row>
    <row r="2" spans="1:13" x14ac:dyDescent="0.2">
      <c r="A2" s="17"/>
      <c r="B2" s="17"/>
      <c r="C2" s="17"/>
      <c r="D2" s="17"/>
      <c r="J2" s="36" t="s">
        <v>55</v>
      </c>
    </row>
    <row r="3" spans="1:13" s="19" customFormat="1" ht="28.5" customHeight="1" x14ac:dyDescent="0.2">
      <c r="A3" s="33" t="s">
        <v>26</v>
      </c>
      <c r="B3" s="33" t="s">
        <v>27</v>
      </c>
      <c r="C3" s="33" t="s">
        <v>51</v>
      </c>
      <c r="D3" s="33" t="s">
        <v>28</v>
      </c>
      <c r="E3" s="33" t="s">
        <v>29</v>
      </c>
      <c r="F3" s="34"/>
      <c r="G3" s="34"/>
      <c r="H3" s="33" t="s">
        <v>32</v>
      </c>
      <c r="I3" s="33" t="s">
        <v>34</v>
      </c>
      <c r="J3" s="33" t="s">
        <v>65</v>
      </c>
      <c r="K3" s="33" t="s">
        <v>66</v>
      </c>
      <c r="L3" s="33" t="s">
        <v>68</v>
      </c>
      <c r="M3" s="22"/>
    </row>
    <row r="4" spans="1:13" ht="15" x14ac:dyDescent="0.2">
      <c r="A4" s="6" t="s">
        <v>0</v>
      </c>
      <c r="B4" s="7">
        <v>1</v>
      </c>
      <c r="C4" s="8" t="s">
        <v>22</v>
      </c>
      <c r="D4" s="15"/>
      <c r="E4" s="20"/>
      <c r="F4" s="18"/>
      <c r="G4" s="20"/>
      <c r="H4" s="20"/>
      <c r="I4" s="20"/>
      <c r="J4" s="26"/>
      <c r="K4" s="26"/>
      <c r="L4" s="20"/>
      <c r="M4" s="23"/>
    </row>
    <row r="5" spans="1:13" ht="15" x14ac:dyDescent="0.2">
      <c r="A5" s="3" t="s">
        <v>0</v>
      </c>
      <c r="B5" s="5">
        <v>2</v>
      </c>
      <c r="C5" s="9" t="s">
        <v>22</v>
      </c>
      <c r="D5" s="28">
        <v>41985</v>
      </c>
      <c r="E5" s="20"/>
      <c r="F5" s="20"/>
      <c r="G5" s="20"/>
      <c r="H5" s="20" t="s">
        <v>48</v>
      </c>
      <c r="I5" s="20" t="s">
        <v>35</v>
      </c>
      <c r="J5" s="37">
        <v>41944</v>
      </c>
      <c r="K5" s="26" t="s">
        <v>67</v>
      </c>
      <c r="L5" s="20"/>
      <c r="M5" s="23"/>
    </row>
    <row r="6" spans="1:13" ht="15" x14ac:dyDescent="0.2">
      <c r="A6" s="3" t="s">
        <v>0</v>
      </c>
      <c r="B6" s="5">
        <v>4</v>
      </c>
      <c r="C6" s="9" t="s">
        <v>22</v>
      </c>
      <c r="D6" s="14"/>
      <c r="E6" s="20"/>
      <c r="F6" s="20"/>
      <c r="G6" s="20"/>
      <c r="H6" s="20"/>
      <c r="I6" s="20"/>
      <c r="J6" s="26"/>
      <c r="K6" s="26"/>
      <c r="L6" s="20"/>
      <c r="M6" s="23"/>
    </row>
    <row r="7" spans="1:13" ht="15" x14ac:dyDescent="0.2">
      <c r="A7" s="3" t="s">
        <v>1</v>
      </c>
      <c r="B7" s="5">
        <v>54</v>
      </c>
      <c r="C7" s="9" t="s">
        <v>22</v>
      </c>
      <c r="D7" s="30">
        <v>41738</v>
      </c>
      <c r="E7" s="20">
        <v>3</v>
      </c>
      <c r="F7" s="20"/>
      <c r="G7" s="20"/>
      <c r="H7" s="20" t="s">
        <v>50</v>
      </c>
      <c r="I7" s="20"/>
      <c r="J7" s="26"/>
      <c r="K7" s="26"/>
      <c r="L7" s="20"/>
      <c r="M7" s="23"/>
    </row>
    <row r="8" spans="1:13" ht="15" x14ac:dyDescent="0.2">
      <c r="A8" s="3" t="s">
        <v>2</v>
      </c>
      <c r="B8" s="5">
        <v>1</v>
      </c>
      <c r="C8" s="9" t="s">
        <v>64</v>
      </c>
      <c r="D8" s="21"/>
      <c r="E8" s="20"/>
      <c r="F8" s="20"/>
      <c r="G8" s="20"/>
      <c r="H8" s="20"/>
      <c r="I8" s="20"/>
      <c r="J8" s="26"/>
      <c r="K8" s="26"/>
      <c r="L8" s="20"/>
      <c r="M8" s="23"/>
    </row>
    <row r="9" spans="1:13" ht="15" x14ac:dyDescent="0.2">
      <c r="A9" s="3" t="s">
        <v>2</v>
      </c>
      <c r="B9" s="5">
        <v>2</v>
      </c>
      <c r="C9" s="2" t="s">
        <v>22</v>
      </c>
      <c r="D9" s="21"/>
      <c r="E9" s="20"/>
      <c r="F9" s="20" t="s">
        <v>31</v>
      </c>
      <c r="G9" s="20"/>
      <c r="H9" s="20"/>
      <c r="I9" s="20"/>
      <c r="J9" s="26"/>
      <c r="K9" s="26"/>
      <c r="L9" s="20"/>
      <c r="M9" s="23"/>
    </row>
    <row r="10" spans="1:13" ht="15.75" x14ac:dyDescent="0.2">
      <c r="A10" s="10" t="s">
        <v>2</v>
      </c>
      <c r="B10" s="11">
        <v>3</v>
      </c>
      <c r="C10" s="9" t="s">
        <v>64</v>
      </c>
      <c r="D10" s="21"/>
      <c r="E10" s="20"/>
      <c r="F10" s="20" t="s">
        <v>31</v>
      </c>
      <c r="G10" s="20"/>
      <c r="H10" s="20"/>
      <c r="I10" s="20"/>
      <c r="J10" s="26"/>
      <c r="K10" s="26"/>
      <c r="L10" s="20"/>
      <c r="M10" s="23"/>
    </row>
    <row r="11" spans="1:13" ht="15" x14ac:dyDescent="0.2">
      <c r="A11" s="3" t="s">
        <v>2</v>
      </c>
      <c r="B11" s="5">
        <v>4</v>
      </c>
      <c r="C11" s="9" t="s">
        <v>64</v>
      </c>
      <c r="D11" s="21"/>
      <c r="E11" s="20"/>
      <c r="F11" s="20" t="s">
        <v>31</v>
      </c>
      <c r="G11" s="20"/>
      <c r="H11" s="20"/>
      <c r="I11" s="20"/>
      <c r="J11" s="26"/>
      <c r="K11" s="26"/>
      <c r="L11" s="20"/>
      <c r="M11" s="23"/>
    </row>
    <row r="12" spans="1:13" ht="15" x14ac:dyDescent="0.2">
      <c r="A12" s="3" t="s">
        <v>2</v>
      </c>
      <c r="B12" s="5">
        <v>5</v>
      </c>
      <c r="C12" s="9" t="s">
        <v>64</v>
      </c>
      <c r="D12" s="21"/>
      <c r="E12" s="20"/>
      <c r="F12" s="20" t="s">
        <v>31</v>
      </c>
      <c r="G12" s="20"/>
      <c r="H12" s="20"/>
      <c r="I12" s="20"/>
      <c r="J12" s="26"/>
      <c r="K12" s="26"/>
      <c r="L12" s="20"/>
      <c r="M12" s="23"/>
    </row>
    <row r="13" spans="1:13" ht="15" x14ac:dyDescent="0.2">
      <c r="A13" s="3" t="s">
        <v>2</v>
      </c>
      <c r="B13" s="5">
        <v>7</v>
      </c>
      <c r="C13" s="9" t="s">
        <v>64</v>
      </c>
      <c r="D13" s="30">
        <v>41736</v>
      </c>
      <c r="E13" s="20">
        <v>3</v>
      </c>
      <c r="F13" s="20"/>
      <c r="G13" s="20"/>
      <c r="H13" s="20" t="s">
        <v>50</v>
      </c>
      <c r="I13" s="20"/>
      <c r="J13" s="26"/>
      <c r="K13" s="26"/>
      <c r="L13" s="20"/>
      <c r="M13" s="23"/>
    </row>
    <row r="14" spans="1:13" ht="15.75" x14ac:dyDescent="0.2">
      <c r="A14" s="10" t="s">
        <v>2</v>
      </c>
      <c r="B14" s="11">
        <v>8</v>
      </c>
      <c r="C14" s="9" t="s">
        <v>64</v>
      </c>
      <c r="D14" s="21"/>
      <c r="E14" s="20"/>
      <c r="F14" s="20" t="s">
        <v>31</v>
      </c>
      <c r="G14" s="20"/>
      <c r="H14" s="20"/>
      <c r="I14" s="20"/>
      <c r="J14" s="26"/>
      <c r="K14" s="26"/>
      <c r="L14" s="20"/>
      <c r="M14" s="23"/>
    </row>
    <row r="15" spans="1:13" ht="15" x14ac:dyDescent="0.2">
      <c r="A15" s="3" t="s">
        <v>2</v>
      </c>
      <c r="B15" s="5">
        <v>9</v>
      </c>
      <c r="C15" s="1" t="s">
        <v>22</v>
      </c>
      <c r="D15" s="30">
        <v>41740</v>
      </c>
      <c r="E15" s="20">
        <v>3</v>
      </c>
      <c r="F15" s="20" t="s">
        <v>31</v>
      </c>
      <c r="G15" s="20"/>
      <c r="H15" s="20" t="s">
        <v>50</v>
      </c>
      <c r="I15" s="20"/>
      <c r="J15" s="26"/>
      <c r="K15" s="26"/>
      <c r="L15" s="20"/>
      <c r="M15" s="23"/>
    </row>
    <row r="16" spans="1:13" ht="15" x14ac:dyDescent="0.2">
      <c r="A16" s="3" t="s">
        <v>3</v>
      </c>
      <c r="B16" s="5">
        <v>61</v>
      </c>
      <c r="C16" s="9" t="s">
        <v>64</v>
      </c>
      <c r="D16" s="21"/>
      <c r="E16" s="20"/>
      <c r="F16" s="20" t="s">
        <v>31</v>
      </c>
      <c r="G16" s="20"/>
      <c r="H16" s="20"/>
      <c r="I16" s="20"/>
      <c r="J16" s="26"/>
      <c r="K16" s="26"/>
      <c r="L16" s="20"/>
      <c r="M16" s="23"/>
    </row>
    <row r="17" spans="1:13" ht="15" x14ac:dyDescent="0.2">
      <c r="A17" s="3" t="s">
        <v>3</v>
      </c>
      <c r="B17" s="5">
        <v>62</v>
      </c>
      <c r="C17" s="9" t="s">
        <v>64</v>
      </c>
      <c r="D17" s="21"/>
      <c r="E17" s="20"/>
      <c r="F17" s="20"/>
      <c r="G17" s="20"/>
      <c r="H17" s="20"/>
      <c r="I17" s="20"/>
      <c r="J17" s="26"/>
      <c r="K17" s="26"/>
      <c r="L17" s="20"/>
      <c r="M17" s="23"/>
    </row>
    <row r="18" spans="1:13" ht="15" x14ac:dyDescent="0.2">
      <c r="A18" s="3" t="s">
        <v>3</v>
      </c>
      <c r="B18" s="5">
        <v>64</v>
      </c>
      <c r="C18" s="9" t="s">
        <v>64</v>
      </c>
      <c r="D18" s="21"/>
      <c r="E18" s="20"/>
      <c r="F18" s="20"/>
      <c r="G18" s="20"/>
      <c r="H18" s="20"/>
      <c r="I18" s="20"/>
      <c r="J18" s="26"/>
      <c r="K18" s="26"/>
      <c r="L18" s="20"/>
      <c r="M18" s="23"/>
    </row>
    <row r="19" spans="1:13" ht="15" x14ac:dyDescent="0.2">
      <c r="A19" s="3" t="s">
        <v>3</v>
      </c>
      <c r="B19" s="5">
        <v>67</v>
      </c>
      <c r="C19" s="9" t="s">
        <v>64</v>
      </c>
      <c r="D19" s="21"/>
      <c r="E19" s="20"/>
      <c r="F19" s="20"/>
      <c r="G19" s="20"/>
      <c r="H19" s="20"/>
      <c r="I19" s="20"/>
      <c r="J19" s="26"/>
      <c r="K19" s="26"/>
      <c r="L19" s="20"/>
      <c r="M19" s="23"/>
    </row>
    <row r="20" spans="1:13" ht="15" x14ac:dyDescent="0.2">
      <c r="A20" s="3" t="s">
        <v>4</v>
      </c>
      <c r="B20" s="5">
        <v>21</v>
      </c>
      <c r="C20" s="9" t="s">
        <v>64</v>
      </c>
      <c r="D20" s="21"/>
      <c r="E20" s="20"/>
      <c r="F20" s="20"/>
      <c r="G20" s="20"/>
      <c r="H20" s="20"/>
      <c r="I20" s="20"/>
      <c r="J20" s="26"/>
      <c r="K20" s="26"/>
      <c r="L20" s="20"/>
      <c r="M20" s="23"/>
    </row>
    <row r="21" spans="1:13" ht="15" x14ac:dyDescent="0.2">
      <c r="A21" s="3" t="s">
        <v>4</v>
      </c>
      <c r="B21" s="5">
        <v>22</v>
      </c>
      <c r="C21" s="1" t="s">
        <v>22</v>
      </c>
      <c r="D21" s="21"/>
      <c r="E21" s="20"/>
      <c r="F21" s="20"/>
      <c r="G21" s="20"/>
      <c r="H21" s="20"/>
      <c r="I21" s="20"/>
      <c r="J21" s="26"/>
      <c r="K21" s="26"/>
      <c r="L21" s="20"/>
      <c r="M21" s="23"/>
    </row>
    <row r="22" spans="1:13" ht="15" x14ac:dyDescent="0.2">
      <c r="A22" s="3" t="s">
        <v>5</v>
      </c>
      <c r="B22" s="5" t="s">
        <v>18</v>
      </c>
      <c r="C22" s="9" t="s">
        <v>64</v>
      </c>
      <c r="D22" s="21"/>
      <c r="E22" s="20"/>
      <c r="F22" s="20"/>
      <c r="G22" s="20"/>
      <c r="H22" s="20"/>
      <c r="I22" s="20"/>
      <c r="J22" s="26"/>
      <c r="K22" s="26"/>
      <c r="L22" s="20"/>
      <c r="M22" s="23"/>
    </row>
    <row r="23" spans="1:13" ht="15" x14ac:dyDescent="0.2">
      <c r="A23" s="3" t="s">
        <v>6</v>
      </c>
      <c r="B23" s="5">
        <v>1</v>
      </c>
      <c r="C23" s="1" t="s">
        <v>22</v>
      </c>
      <c r="D23" s="21"/>
      <c r="E23" s="20"/>
      <c r="F23" s="20" t="s">
        <v>31</v>
      </c>
      <c r="G23" s="20" t="s">
        <v>30</v>
      </c>
      <c r="H23" s="20"/>
      <c r="I23" s="20"/>
      <c r="J23" s="26"/>
      <c r="K23" s="26"/>
      <c r="L23" s="20"/>
      <c r="M23" s="23"/>
    </row>
    <row r="24" spans="1:13" ht="15" x14ac:dyDescent="0.2">
      <c r="A24" s="3" t="s">
        <v>6</v>
      </c>
      <c r="B24" s="5">
        <v>2</v>
      </c>
      <c r="C24" s="1" t="s">
        <v>22</v>
      </c>
      <c r="D24" s="21"/>
      <c r="E24" s="20"/>
      <c r="F24" s="20" t="s">
        <v>30</v>
      </c>
      <c r="G24" s="20"/>
      <c r="H24" s="20"/>
      <c r="I24" s="20"/>
      <c r="J24" s="26"/>
      <c r="K24" s="26"/>
      <c r="L24" s="20"/>
      <c r="M24" s="23"/>
    </row>
    <row r="25" spans="1:13" ht="15" x14ac:dyDescent="0.2">
      <c r="A25" s="3" t="s">
        <v>6</v>
      </c>
      <c r="B25" s="5">
        <v>3</v>
      </c>
      <c r="C25" s="9" t="s">
        <v>64</v>
      </c>
      <c r="D25" s="30">
        <v>41729</v>
      </c>
      <c r="E25" s="20">
        <v>3</v>
      </c>
      <c r="F25" s="20" t="s">
        <v>30</v>
      </c>
      <c r="G25" s="20"/>
      <c r="H25" s="20" t="s">
        <v>50</v>
      </c>
      <c r="I25" s="20"/>
      <c r="J25" s="26"/>
      <c r="K25" s="26"/>
      <c r="L25" s="20"/>
      <c r="M25" s="23"/>
    </row>
    <row r="26" spans="1:13" ht="15" x14ac:dyDescent="0.2">
      <c r="A26" s="3" t="s">
        <v>6</v>
      </c>
      <c r="B26" s="5">
        <v>4</v>
      </c>
      <c r="C26" s="1" t="s">
        <v>22</v>
      </c>
      <c r="D26" s="21"/>
      <c r="E26" s="20"/>
      <c r="F26" s="20" t="s">
        <v>30</v>
      </c>
      <c r="G26" s="20"/>
      <c r="H26" s="20"/>
      <c r="I26" s="20"/>
      <c r="J26" s="26"/>
      <c r="K26" s="26"/>
      <c r="L26" s="20"/>
      <c r="M26" s="23"/>
    </row>
    <row r="27" spans="1:13" ht="15" x14ac:dyDescent="0.2">
      <c r="A27" s="3" t="s">
        <v>6</v>
      </c>
      <c r="B27" s="5">
        <v>5</v>
      </c>
      <c r="C27" s="1" t="s">
        <v>22</v>
      </c>
      <c r="D27" s="21"/>
      <c r="E27" s="20"/>
      <c r="F27" s="20" t="s">
        <v>30</v>
      </c>
      <c r="G27" s="20"/>
      <c r="H27" s="20"/>
      <c r="I27" s="20"/>
      <c r="J27" s="26"/>
      <c r="K27" s="26"/>
      <c r="L27" s="20"/>
      <c r="M27" s="23"/>
    </row>
    <row r="28" spans="1:13" ht="15" x14ac:dyDescent="0.2">
      <c r="A28" s="3" t="s">
        <v>6</v>
      </c>
      <c r="B28" s="5">
        <v>6</v>
      </c>
      <c r="C28" s="1" t="s">
        <v>22</v>
      </c>
      <c r="D28" s="21"/>
      <c r="E28" s="20"/>
      <c r="F28" s="20" t="s">
        <v>30</v>
      </c>
      <c r="G28" s="20"/>
      <c r="H28" s="20"/>
      <c r="I28" s="20"/>
      <c r="J28" s="26"/>
      <c r="K28" s="26"/>
      <c r="L28" s="20"/>
      <c r="M28" s="23"/>
    </row>
    <row r="29" spans="1:13" ht="15" x14ac:dyDescent="0.2">
      <c r="A29" s="3" t="s">
        <v>6</v>
      </c>
      <c r="B29" s="5">
        <v>8</v>
      </c>
      <c r="C29" s="1" t="s">
        <v>22</v>
      </c>
      <c r="D29" s="21"/>
      <c r="E29" s="20"/>
      <c r="F29" s="20"/>
      <c r="G29" s="20"/>
      <c r="H29" s="20"/>
      <c r="I29" s="20"/>
      <c r="J29" s="26"/>
      <c r="K29" s="26"/>
      <c r="L29" s="20"/>
      <c r="M29" s="23"/>
    </row>
    <row r="30" spans="1:13" ht="15" x14ac:dyDescent="0.2">
      <c r="A30" s="3" t="s">
        <v>6</v>
      </c>
      <c r="B30" s="5">
        <v>9</v>
      </c>
      <c r="C30" s="9" t="s">
        <v>64</v>
      </c>
      <c r="D30" s="30">
        <v>41731</v>
      </c>
      <c r="E30" s="20">
        <v>3</v>
      </c>
      <c r="F30" s="20"/>
      <c r="G30" s="20"/>
      <c r="H30" s="20" t="s">
        <v>50</v>
      </c>
      <c r="I30" s="20"/>
      <c r="J30" s="26"/>
      <c r="K30" s="26"/>
      <c r="L30" s="20"/>
      <c r="M30" s="23"/>
    </row>
    <row r="31" spans="1:13" ht="15" x14ac:dyDescent="0.2">
      <c r="A31" s="3" t="s">
        <v>6</v>
      </c>
      <c r="B31" s="5">
        <v>10</v>
      </c>
      <c r="C31" s="1" t="s">
        <v>22</v>
      </c>
      <c r="D31" s="21"/>
      <c r="E31" s="20"/>
      <c r="F31" s="20"/>
      <c r="G31" s="20"/>
      <c r="H31" s="20"/>
      <c r="I31" s="20"/>
      <c r="J31" s="26"/>
      <c r="K31" s="26"/>
      <c r="L31" s="20"/>
      <c r="M31" s="23"/>
    </row>
    <row r="32" spans="1:13" ht="15" x14ac:dyDescent="0.2">
      <c r="A32" s="3" t="s">
        <v>6</v>
      </c>
      <c r="B32" s="5">
        <v>11</v>
      </c>
      <c r="C32" s="1" t="s">
        <v>22</v>
      </c>
      <c r="D32" s="21"/>
      <c r="E32" s="20"/>
      <c r="F32" s="20" t="s">
        <v>30</v>
      </c>
      <c r="G32" s="20"/>
      <c r="H32" s="20"/>
      <c r="I32" s="20"/>
      <c r="J32" s="26"/>
      <c r="K32" s="26"/>
      <c r="L32" s="20"/>
      <c r="M32" s="23"/>
    </row>
    <row r="33" spans="1:13" ht="15" x14ac:dyDescent="0.2">
      <c r="A33" s="3" t="s">
        <v>6</v>
      </c>
      <c r="B33" s="5">
        <v>13</v>
      </c>
      <c r="C33" s="9" t="s">
        <v>64</v>
      </c>
      <c r="D33" s="30">
        <v>41733</v>
      </c>
      <c r="E33" s="20">
        <v>3</v>
      </c>
      <c r="F33" s="20" t="s">
        <v>30</v>
      </c>
      <c r="G33" s="20"/>
      <c r="H33" s="20" t="s">
        <v>50</v>
      </c>
      <c r="I33" s="20"/>
      <c r="J33" s="26"/>
      <c r="K33" s="26"/>
      <c r="L33" s="20"/>
      <c r="M33" s="23"/>
    </row>
    <row r="34" spans="1:13" ht="15" x14ac:dyDescent="0.2">
      <c r="A34" s="3" t="s">
        <v>6</v>
      </c>
      <c r="B34" s="5">
        <v>15</v>
      </c>
      <c r="C34" s="9" t="s">
        <v>64</v>
      </c>
      <c r="D34" s="21"/>
      <c r="E34" s="20"/>
      <c r="F34" s="20"/>
      <c r="G34" s="20"/>
      <c r="H34" s="20"/>
      <c r="I34" s="20"/>
      <c r="J34" s="26"/>
      <c r="K34" s="26"/>
      <c r="L34" s="20"/>
      <c r="M34" s="23"/>
    </row>
    <row r="35" spans="1:13" ht="15" x14ac:dyDescent="0.2">
      <c r="A35" s="3" t="s">
        <v>6</v>
      </c>
      <c r="B35" s="5">
        <v>16</v>
      </c>
      <c r="C35" s="2" t="s">
        <v>22</v>
      </c>
      <c r="D35" s="21"/>
      <c r="E35" s="20"/>
      <c r="F35" s="20"/>
      <c r="G35" s="20"/>
      <c r="H35" s="20"/>
      <c r="I35" s="20"/>
      <c r="J35" s="26"/>
      <c r="K35" s="26"/>
      <c r="L35" s="20"/>
      <c r="M35" s="23"/>
    </row>
    <row r="36" spans="1:13" ht="15" x14ac:dyDescent="0.2">
      <c r="A36" s="3" t="s">
        <v>6</v>
      </c>
      <c r="B36" s="5">
        <v>19</v>
      </c>
      <c r="C36" s="1" t="s">
        <v>22</v>
      </c>
      <c r="D36" s="21"/>
      <c r="E36" s="20"/>
      <c r="F36" s="20" t="s">
        <v>31</v>
      </c>
      <c r="G36" s="20" t="s">
        <v>30</v>
      </c>
      <c r="H36" s="20"/>
      <c r="I36" s="20"/>
      <c r="J36" s="26"/>
      <c r="K36" s="26"/>
      <c r="L36" s="20"/>
      <c r="M36" s="23"/>
    </row>
    <row r="37" spans="1:13" ht="15" x14ac:dyDescent="0.2">
      <c r="A37" s="3" t="s">
        <v>7</v>
      </c>
      <c r="B37" s="5">
        <v>2</v>
      </c>
      <c r="C37" s="1" t="s">
        <v>22</v>
      </c>
      <c r="D37" s="21"/>
      <c r="E37" s="20"/>
      <c r="F37" s="20"/>
      <c r="G37" s="20"/>
      <c r="H37" s="20"/>
      <c r="I37" s="20"/>
      <c r="J37" s="26"/>
      <c r="K37" s="26"/>
      <c r="L37" s="20"/>
      <c r="M37" s="23"/>
    </row>
    <row r="38" spans="1:13" ht="15" x14ac:dyDescent="0.2">
      <c r="A38" s="3" t="s">
        <v>7</v>
      </c>
      <c r="B38" s="5">
        <v>4</v>
      </c>
      <c r="C38" s="1" t="s">
        <v>22</v>
      </c>
      <c r="D38" s="21"/>
      <c r="E38" s="20"/>
      <c r="F38" s="20"/>
      <c r="G38" s="20"/>
      <c r="H38" s="20"/>
      <c r="I38" s="20"/>
      <c r="J38" s="26"/>
      <c r="K38" s="26"/>
      <c r="L38" s="20"/>
      <c r="M38" s="23"/>
    </row>
    <row r="39" spans="1:13" ht="15" x14ac:dyDescent="0.2">
      <c r="A39" s="3" t="s">
        <v>7</v>
      </c>
      <c r="B39" s="5">
        <v>6</v>
      </c>
      <c r="C39" s="9" t="s">
        <v>64</v>
      </c>
      <c r="D39" s="21"/>
      <c r="E39" s="20"/>
      <c r="F39" s="20"/>
      <c r="G39" s="20"/>
      <c r="H39" s="20"/>
      <c r="I39" s="20"/>
      <c r="J39" s="26"/>
      <c r="K39" s="26"/>
      <c r="L39" s="20"/>
      <c r="M39" s="23"/>
    </row>
    <row r="40" spans="1:13" ht="15" x14ac:dyDescent="0.2">
      <c r="A40" s="3" t="s">
        <v>7</v>
      </c>
      <c r="B40" s="5">
        <v>7</v>
      </c>
      <c r="C40" s="1" t="s">
        <v>22</v>
      </c>
      <c r="D40" s="21"/>
      <c r="E40" s="20"/>
      <c r="F40" s="20" t="s">
        <v>30</v>
      </c>
      <c r="G40" s="20"/>
      <c r="H40" s="20"/>
      <c r="I40" s="20"/>
      <c r="J40" s="26"/>
      <c r="K40" s="26"/>
      <c r="L40" s="20"/>
      <c r="M40" s="23"/>
    </row>
    <row r="41" spans="1:13" ht="15" x14ac:dyDescent="0.2">
      <c r="A41" s="3" t="s">
        <v>7</v>
      </c>
      <c r="B41" s="5">
        <v>8</v>
      </c>
      <c r="C41" s="1" t="s">
        <v>22</v>
      </c>
      <c r="D41" s="21"/>
      <c r="E41" s="20"/>
      <c r="F41" s="20" t="s">
        <v>30</v>
      </c>
      <c r="G41" s="20"/>
      <c r="H41" s="20"/>
      <c r="I41" s="20"/>
      <c r="J41" s="26"/>
      <c r="K41" s="26"/>
      <c r="L41" s="20"/>
      <c r="M41" s="23"/>
    </row>
    <row r="42" spans="1:13" ht="15" x14ac:dyDescent="0.2">
      <c r="A42" s="3" t="s">
        <v>7</v>
      </c>
      <c r="B42" s="5">
        <v>9</v>
      </c>
      <c r="C42" s="9" t="s">
        <v>64</v>
      </c>
      <c r="D42" s="21"/>
      <c r="E42" s="20"/>
      <c r="F42" s="20" t="s">
        <v>30</v>
      </c>
      <c r="G42" s="20"/>
      <c r="H42" s="20"/>
      <c r="I42" s="20"/>
      <c r="J42" s="26"/>
      <c r="K42" s="26"/>
      <c r="L42" s="20"/>
      <c r="M42" s="23"/>
    </row>
    <row r="43" spans="1:13" ht="15" x14ac:dyDescent="0.2">
      <c r="A43" s="3" t="s">
        <v>7</v>
      </c>
      <c r="B43" s="5">
        <v>11</v>
      </c>
      <c r="C43" s="1" t="s">
        <v>22</v>
      </c>
      <c r="D43" s="21"/>
      <c r="E43" s="20"/>
      <c r="F43" s="20"/>
      <c r="G43" s="20"/>
      <c r="H43" s="20"/>
      <c r="I43" s="20"/>
      <c r="J43" s="26"/>
      <c r="K43" s="26"/>
      <c r="L43" s="20"/>
      <c r="M43" s="23"/>
    </row>
    <row r="44" spans="1:13" ht="15" x14ac:dyDescent="0.2">
      <c r="A44" s="3" t="s">
        <v>8</v>
      </c>
      <c r="B44" s="5">
        <v>1</v>
      </c>
      <c r="C44" s="1" t="s">
        <v>22</v>
      </c>
      <c r="D44" s="21"/>
      <c r="E44" s="20"/>
      <c r="F44" s="20"/>
      <c r="G44" s="20"/>
      <c r="H44" s="20"/>
      <c r="I44" s="20"/>
      <c r="J44" s="26"/>
      <c r="K44" s="26"/>
      <c r="L44" s="20"/>
      <c r="M44" s="23"/>
    </row>
    <row r="45" spans="1:13" ht="15" x14ac:dyDescent="0.2">
      <c r="A45" s="3" t="s">
        <v>8</v>
      </c>
      <c r="B45" s="5">
        <v>2</v>
      </c>
      <c r="C45" s="9" t="s">
        <v>64</v>
      </c>
      <c r="D45" s="21"/>
      <c r="E45" s="20"/>
      <c r="F45" s="20"/>
      <c r="G45" s="20"/>
      <c r="H45" s="20"/>
      <c r="I45" s="20"/>
      <c r="J45" s="26"/>
      <c r="K45" s="26"/>
      <c r="L45" s="20"/>
      <c r="M45" s="23"/>
    </row>
    <row r="46" spans="1:13" ht="15" x14ac:dyDescent="0.2">
      <c r="A46" s="3" t="s">
        <v>8</v>
      </c>
      <c r="B46" s="5">
        <v>8</v>
      </c>
      <c r="C46" s="9" t="s">
        <v>64</v>
      </c>
      <c r="D46" s="21"/>
      <c r="E46" s="20"/>
      <c r="F46" s="20"/>
      <c r="G46" s="20"/>
      <c r="H46" s="20"/>
      <c r="I46" s="20"/>
      <c r="J46" s="26"/>
      <c r="K46" s="26"/>
      <c r="L46" s="20"/>
      <c r="M46" s="23"/>
    </row>
    <row r="47" spans="1:13" ht="15" x14ac:dyDescent="0.2">
      <c r="A47" s="3" t="s">
        <v>8</v>
      </c>
      <c r="B47" s="5">
        <v>9</v>
      </c>
      <c r="C47" s="1" t="s">
        <v>22</v>
      </c>
      <c r="D47" s="21"/>
      <c r="E47" s="20"/>
      <c r="F47" s="20"/>
      <c r="G47" s="20"/>
      <c r="H47" s="20"/>
      <c r="I47" s="20"/>
      <c r="J47" s="26"/>
      <c r="K47" s="26"/>
      <c r="L47" s="20"/>
      <c r="M47" s="23"/>
    </row>
    <row r="48" spans="1:13" ht="15" x14ac:dyDescent="0.2">
      <c r="A48" s="3" t="s">
        <v>8</v>
      </c>
      <c r="B48" s="5">
        <v>10</v>
      </c>
      <c r="C48" s="1" t="s">
        <v>22</v>
      </c>
      <c r="D48" s="21"/>
      <c r="E48" s="20"/>
      <c r="F48" s="20" t="s">
        <v>31</v>
      </c>
      <c r="G48" s="20"/>
      <c r="H48" s="20"/>
      <c r="I48" s="20"/>
      <c r="J48" s="26"/>
      <c r="K48" s="26"/>
      <c r="L48" s="20"/>
      <c r="M48" s="23"/>
    </row>
    <row r="49" spans="1:13" ht="15" x14ac:dyDescent="0.2">
      <c r="A49" s="3" t="s">
        <v>8</v>
      </c>
      <c r="B49" s="5">
        <v>11</v>
      </c>
      <c r="C49" s="1" t="s">
        <v>22</v>
      </c>
      <c r="D49" s="21"/>
      <c r="E49" s="20"/>
      <c r="F49" s="20"/>
      <c r="G49" s="20"/>
      <c r="H49" s="20"/>
      <c r="I49" s="20"/>
      <c r="J49" s="26"/>
      <c r="K49" s="26"/>
      <c r="L49" s="20"/>
      <c r="M49" s="23"/>
    </row>
    <row r="50" spans="1:13" ht="15" x14ac:dyDescent="0.2">
      <c r="A50" s="3" t="s">
        <v>8</v>
      </c>
      <c r="B50" s="5">
        <v>12</v>
      </c>
      <c r="C50" s="1" t="s">
        <v>22</v>
      </c>
      <c r="D50" s="21"/>
      <c r="E50" s="20"/>
      <c r="F50" s="20" t="s">
        <v>31</v>
      </c>
      <c r="G50" s="20"/>
      <c r="H50" s="20"/>
      <c r="I50" s="20"/>
      <c r="J50" s="26"/>
      <c r="K50" s="26"/>
      <c r="L50" s="20"/>
      <c r="M50" s="23"/>
    </row>
    <row r="51" spans="1:13" ht="15" x14ac:dyDescent="0.2">
      <c r="A51" s="3" t="s">
        <v>8</v>
      </c>
      <c r="B51" s="5">
        <v>13</v>
      </c>
      <c r="C51" s="9" t="s">
        <v>64</v>
      </c>
      <c r="D51" s="30">
        <v>41673</v>
      </c>
      <c r="E51" s="20">
        <v>1</v>
      </c>
      <c r="F51" s="20"/>
      <c r="G51" s="20"/>
      <c r="H51" s="20" t="s">
        <v>36</v>
      </c>
      <c r="I51" s="20" t="s">
        <v>45</v>
      </c>
      <c r="J51" s="37">
        <v>41671</v>
      </c>
      <c r="K51" s="37">
        <v>42036</v>
      </c>
      <c r="L51" s="24" t="s">
        <v>69</v>
      </c>
      <c r="M51" s="23"/>
    </row>
    <row r="52" spans="1:13" ht="15" x14ac:dyDescent="0.2">
      <c r="A52" s="3" t="s">
        <v>8</v>
      </c>
      <c r="B52" s="5">
        <v>14</v>
      </c>
      <c r="C52" s="2" t="s">
        <v>22</v>
      </c>
      <c r="D52" s="21"/>
      <c r="E52" s="20"/>
      <c r="F52" s="20" t="s">
        <v>31</v>
      </c>
      <c r="G52" s="20"/>
      <c r="H52" s="20"/>
      <c r="I52" s="20"/>
      <c r="J52" s="26"/>
      <c r="K52" s="26"/>
      <c r="L52" s="20"/>
      <c r="M52" s="23"/>
    </row>
    <row r="53" spans="1:13" ht="15" x14ac:dyDescent="0.2">
      <c r="A53" s="3" t="s">
        <v>8</v>
      </c>
      <c r="B53" s="5" t="s">
        <v>46</v>
      </c>
      <c r="C53" s="2"/>
      <c r="D53" s="30">
        <v>42079</v>
      </c>
      <c r="E53" s="20"/>
      <c r="F53" s="20"/>
      <c r="G53" s="20"/>
      <c r="H53" s="29" t="s">
        <v>52</v>
      </c>
      <c r="I53" s="20" t="s">
        <v>53</v>
      </c>
      <c r="J53" s="26" t="s">
        <v>54</v>
      </c>
      <c r="K53" s="38"/>
      <c r="L53" s="20"/>
      <c r="M53" s="23"/>
    </row>
    <row r="54" spans="1:13" ht="15" x14ac:dyDescent="0.2">
      <c r="A54" s="3" t="s">
        <v>8</v>
      </c>
      <c r="B54" s="5">
        <v>15</v>
      </c>
      <c r="C54" s="9" t="s">
        <v>64</v>
      </c>
      <c r="D54" s="30">
        <v>41675</v>
      </c>
      <c r="E54" s="20">
        <v>1</v>
      </c>
      <c r="F54" s="20"/>
      <c r="G54" s="20"/>
      <c r="H54" s="29" t="s">
        <v>33</v>
      </c>
      <c r="I54" s="20"/>
      <c r="J54" s="26"/>
      <c r="K54" s="26"/>
      <c r="L54" s="20"/>
      <c r="M54" s="23"/>
    </row>
    <row r="55" spans="1:13" ht="15" x14ac:dyDescent="0.2">
      <c r="A55" s="3" t="s">
        <v>8</v>
      </c>
      <c r="B55" s="5">
        <v>16</v>
      </c>
      <c r="C55" s="2" t="s">
        <v>22</v>
      </c>
      <c r="D55" s="21"/>
      <c r="E55" s="20"/>
      <c r="F55" s="20"/>
      <c r="G55" s="20"/>
      <c r="H55" s="20"/>
      <c r="I55" s="20"/>
      <c r="J55" s="26"/>
      <c r="K55" s="26"/>
      <c r="L55" s="20"/>
      <c r="M55" s="23"/>
    </row>
    <row r="56" spans="1:13" ht="15" x14ac:dyDescent="0.2">
      <c r="A56" s="3" t="s">
        <v>8</v>
      </c>
      <c r="B56" s="5">
        <v>17</v>
      </c>
      <c r="C56" s="2" t="s">
        <v>22</v>
      </c>
      <c r="D56" s="21"/>
      <c r="E56" s="20"/>
      <c r="F56" s="20"/>
      <c r="G56" s="20"/>
      <c r="H56" s="20"/>
      <c r="I56" s="20"/>
      <c r="J56" s="26"/>
      <c r="K56" s="26"/>
      <c r="L56" s="20"/>
      <c r="M56" s="23"/>
    </row>
    <row r="57" spans="1:13" ht="15" x14ac:dyDescent="0.2">
      <c r="A57" s="3" t="s">
        <v>8</v>
      </c>
      <c r="B57" s="5">
        <v>18</v>
      </c>
      <c r="C57" s="2" t="s">
        <v>22</v>
      </c>
      <c r="D57" s="21"/>
      <c r="E57" s="20"/>
      <c r="F57" s="20"/>
      <c r="G57" s="20"/>
      <c r="H57" s="20"/>
      <c r="I57" s="20"/>
      <c r="J57" s="26"/>
      <c r="K57" s="26"/>
      <c r="L57" s="20"/>
      <c r="M57" s="23"/>
    </row>
    <row r="58" spans="1:13" ht="15" x14ac:dyDescent="0.2">
      <c r="A58" s="3" t="s">
        <v>8</v>
      </c>
      <c r="B58" s="5">
        <v>19</v>
      </c>
      <c r="C58" s="2" t="s">
        <v>22</v>
      </c>
      <c r="D58" s="21"/>
      <c r="E58" s="20"/>
      <c r="F58" s="20"/>
      <c r="G58" s="20"/>
      <c r="H58" s="20"/>
      <c r="I58" s="20"/>
      <c r="J58" s="26"/>
      <c r="K58" s="26"/>
      <c r="L58" s="20"/>
      <c r="M58" s="23"/>
    </row>
    <row r="59" spans="1:13" ht="15" x14ac:dyDescent="0.2">
      <c r="A59" s="3" t="s">
        <v>8</v>
      </c>
      <c r="B59" s="5">
        <v>20</v>
      </c>
      <c r="C59" s="2" t="s">
        <v>22</v>
      </c>
      <c r="D59" s="21"/>
      <c r="E59" s="20"/>
      <c r="F59" s="20" t="s">
        <v>31</v>
      </c>
      <c r="G59" s="20"/>
      <c r="H59" s="20"/>
      <c r="I59" s="20"/>
      <c r="J59" s="26"/>
      <c r="K59" s="26"/>
      <c r="L59" s="20"/>
      <c r="M59" s="23"/>
    </row>
    <row r="60" spans="1:13" ht="15" x14ac:dyDescent="0.2">
      <c r="A60" s="3" t="s">
        <v>8</v>
      </c>
      <c r="B60" s="5">
        <v>22</v>
      </c>
      <c r="C60" s="1" t="s">
        <v>22</v>
      </c>
      <c r="D60" s="21"/>
      <c r="E60" s="20"/>
      <c r="F60" s="20"/>
      <c r="G60" s="20"/>
      <c r="H60" s="20"/>
      <c r="I60" s="20"/>
      <c r="J60" s="26"/>
      <c r="K60" s="26"/>
      <c r="L60" s="20"/>
      <c r="M60" s="23"/>
    </row>
    <row r="61" spans="1:13" ht="15" x14ac:dyDescent="0.2">
      <c r="A61" s="3" t="s">
        <v>8</v>
      </c>
      <c r="B61" s="5">
        <v>23</v>
      </c>
      <c r="C61" s="2" t="s">
        <v>22</v>
      </c>
      <c r="D61" s="21"/>
      <c r="E61" s="20"/>
      <c r="F61" s="20" t="s">
        <v>31</v>
      </c>
      <c r="G61" s="20"/>
      <c r="H61" s="20"/>
      <c r="I61" s="20"/>
      <c r="J61" s="26"/>
      <c r="K61" s="26"/>
      <c r="L61" s="20"/>
      <c r="M61" s="23"/>
    </row>
    <row r="62" spans="1:13" ht="15" x14ac:dyDescent="0.2">
      <c r="A62" s="3" t="s">
        <v>8</v>
      </c>
      <c r="B62" s="5">
        <v>24</v>
      </c>
      <c r="C62" s="1" t="s">
        <v>22</v>
      </c>
      <c r="D62" s="21"/>
      <c r="E62" s="20"/>
      <c r="F62" s="20"/>
      <c r="G62" s="20"/>
      <c r="H62" s="20"/>
      <c r="I62" s="20"/>
      <c r="J62" s="26"/>
      <c r="K62" s="26"/>
      <c r="L62" s="20"/>
      <c r="M62" s="23"/>
    </row>
    <row r="63" spans="1:13" ht="15" x14ac:dyDescent="0.2">
      <c r="A63" s="3" t="s">
        <v>8</v>
      </c>
      <c r="B63" s="5">
        <v>26</v>
      </c>
      <c r="C63" s="1" t="s">
        <v>22</v>
      </c>
      <c r="D63" s="21"/>
      <c r="E63" s="20"/>
      <c r="F63" s="20"/>
      <c r="G63" s="20"/>
      <c r="H63" s="20"/>
      <c r="I63" s="20"/>
      <c r="J63" s="26"/>
      <c r="K63" s="26"/>
      <c r="L63" s="20"/>
      <c r="M63" s="23"/>
    </row>
    <row r="64" spans="1:13" ht="15" x14ac:dyDescent="0.2">
      <c r="A64" s="3" t="s">
        <v>8</v>
      </c>
      <c r="B64" s="5" t="s">
        <v>47</v>
      </c>
      <c r="C64" s="1"/>
      <c r="D64" s="30">
        <v>42152</v>
      </c>
      <c r="E64" s="20"/>
      <c r="F64" s="20"/>
      <c r="G64" s="20"/>
      <c r="H64" s="20" t="s">
        <v>36</v>
      </c>
      <c r="I64" s="20" t="s">
        <v>57</v>
      </c>
      <c r="J64" s="26" t="s">
        <v>58</v>
      </c>
      <c r="K64" s="39">
        <v>42522</v>
      </c>
      <c r="L64" s="20"/>
      <c r="M64" s="23"/>
    </row>
    <row r="65" spans="1:13" ht="15" x14ac:dyDescent="0.2">
      <c r="A65" s="3" t="s">
        <v>8</v>
      </c>
      <c r="B65" s="5">
        <v>28</v>
      </c>
      <c r="C65" s="1"/>
      <c r="D65" s="30">
        <v>42145</v>
      </c>
      <c r="E65" s="20"/>
      <c r="F65" s="20"/>
      <c r="G65" s="20"/>
      <c r="H65" s="20" t="s">
        <v>36</v>
      </c>
      <c r="I65" s="20" t="s">
        <v>60</v>
      </c>
      <c r="J65" s="26" t="s">
        <v>59</v>
      </c>
      <c r="K65" s="39">
        <v>42491</v>
      </c>
      <c r="L65" s="20"/>
      <c r="M65" s="23"/>
    </row>
    <row r="66" spans="1:13" ht="15.75" x14ac:dyDescent="0.2">
      <c r="A66" s="10" t="s">
        <v>9</v>
      </c>
      <c r="B66" s="11">
        <v>2</v>
      </c>
      <c r="C66" s="9" t="s">
        <v>64</v>
      </c>
      <c r="D66" s="21"/>
      <c r="E66" s="20"/>
      <c r="F66" s="20"/>
      <c r="G66" s="20"/>
      <c r="H66" s="20"/>
      <c r="I66" s="20"/>
      <c r="J66" s="26"/>
      <c r="K66" s="26"/>
      <c r="L66" s="20"/>
      <c r="M66" s="23"/>
    </row>
    <row r="67" spans="1:13" ht="15.75" x14ac:dyDescent="0.2">
      <c r="A67" s="10" t="s">
        <v>10</v>
      </c>
      <c r="B67" s="11">
        <v>1</v>
      </c>
      <c r="C67" s="9" t="s">
        <v>64</v>
      </c>
      <c r="D67" s="32"/>
      <c r="E67" s="20"/>
      <c r="F67" s="20"/>
      <c r="G67" s="20"/>
      <c r="H67" s="29"/>
      <c r="I67" s="20"/>
      <c r="J67" s="26"/>
      <c r="K67" s="26"/>
      <c r="L67" s="20"/>
      <c r="M67" s="23"/>
    </row>
    <row r="68" spans="1:13" ht="15.75" x14ac:dyDescent="0.2">
      <c r="A68" s="10" t="s">
        <v>10</v>
      </c>
      <c r="B68" s="11">
        <v>4</v>
      </c>
      <c r="C68" s="9" t="s">
        <v>64</v>
      </c>
      <c r="D68" s="30">
        <v>41677</v>
      </c>
      <c r="E68" s="20">
        <v>1</v>
      </c>
      <c r="F68" s="20"/>
      <c r="G68" s="20"/>
      <c r="H68" s="20" t="s">
        <v>36</v>
      </c>
      <c r="I68" s="20" t="s">
        <v>35</v>
      </c>
      <c r="J68" s="37">
        <v>41699</v>
      </c>
      <c r="K68" s="37">
        <v>42064</v>
      </c>
      <c r="L68" s="24" t="s">
        <v>61</v>
      </c>
      <c r="M68" s="23"/>
    </row>
    <row r="69" spans="1:13" ht="15.75" x14ac:dyDescent="0.2">
      <c r="A69" s="10" t="s">
        <v>10</v>
      </c>
      <c r="B69" s="11">
        <v>6</v>
      </c>
      <c r="C69" s="9" t="s">
        <v>64</v>
      </c>
      <c r="D69" s="30">
        <v>41677</v>
      </c>
      <c r="E69" s="20">
        <v>1</v>
      </c>
      <c r="F69" s="20"/>
      <c r="G69" s="20"/>
      <c r="H69" s="20" t="s">
        <v>36</v>
      </c>
      <c r="I69" s="20" t="s">
        <v>35</v>
      </c>
      <c r="J69" s="37">
        <v>41699</v>
      </c>
      <c r="K69" s="37">
        <v>42064</v>
      </c>
      <c r="L69" s="24" t="s">
        <v>61</v>
      </c>
      <c r="M69" s="23"/>
    </row>
    <row r="70" spans="1:13" ht="15.75" x14ac:dyDescent="0.2">
      <c r="A70" s="10" t="s">
        <v>10</v>
      </c>
      <c r="B70" s="11">
        <v>8</v>
      </c>
      <c r="C70" s="9" t="s">
        <v>64</v>
      </c>
      <c r="D70" s="30">
        <v>41677</v>
      </c>
      <c r="E70" s="20">
        <v>1</v>
      </c>
      <c r="F70" s="20"/>
      <c r="G70" s="20"/>
      <c r="H70" s="20" t="s">
        <v>36</v>
      </c>
      <c r="I70" s="20" t="s">
        <v>35</v>
      </c>
      <c r="J70" s="37">
        <v>41699</v>
      </c>
      <c r="K70" s="37">
        <v>42064</v>
      </c>
      <c r="L70" s="24" t="s">
        <v>61</v>
      </c>
      <c r="M70" s="23"/>
    </row>
    <row r="71" spans="1:13" ht="15" x14ac:dyDescent="0.2">
      <c r="A71" s="3" t="s">
        <v>11</v>
      </c>
      <c r="B71" s="5">
        <v>1</v>
      </c>
      <c r="C71" s="2" t="s">
        <v>22</v>
      </c>
      <c r="D71" s="21"/>
      <c r="E71" s="20"/>
      <c r="F71" s="20"/>
      <c r="G71" s="20"/>
      <c r="H71" s="20"/>
      <c r="I71" s="20"/>
      <c r="J71" s="26"/>
      <c r="K71" s="26"/>
      <c r="L71" s="20"/>
      <c r="M71" s="23"/>
    </row>
    <row r="72" spans="1:13" ht="15" x14ac:dyDescent="0.2">
      <c r="A72" s="3" t="s">
        <v>11</v>
      </c>
      <c r="B72" s="5">
        <v>2</v>
      </c>
      <c r="C72" s="1" t="s">
        <v>22</v>
      </c>
      <c r="D72" s="21"/>
      <c r="E72" s="20"/>
      <c r="F72" s="20" t="s">
        <v>30</v>
      </c>
      <c r="G72" s="20"/>
      <c r="H72" s="20"/>
      <c r="I72" s="20"/>
      <c r="J72" s="26"/>
      <c r="K72" s="26"/>
      <c r="L72" s="20"/>
      <c r="M72" s="23"/>
    </row>
    <row r="73" spans="1:13" ht="15" x14ac:dyDescent="0.2">
      <c r="A73" s="3" t="s">
        <v>11</v>
      </c>
      <c r="B73" s="5">
        <v>3</v>
      </c>
      <c r="C73" s="1" t="s">
        <v>22</v>
      </c>
      <c r="D73" s="21"/>
      <c r="E73" s="20"/>
      <c r="F73" s="20" t="s">
        <v>30</v>
      </c>
      <c r="G73" s="20"/>
      <c r="H73" s="20"/>
      <c r="I73" s="20"/>
      <c r="J73" s="26"/>
      <c r="K73" s="26"/>
      <c r="L73" s="20"/>
      <c r="M73" s="23"/>
    </row>
    <row r="74" spans="1:13" ht="15" x14ac:dyDescent="0.2">
      <c r="A74" s="3" t="s">
        <v>11</v>
      </c>
      <c r="B74" s="5">
        <v>5</v>
      </c>
      <c r="C74" s="1" t="s">
        <v>22</v>
      </c>
      <c r="D74" s="21"/>
      <c r="E74" s="20"/>
      <c r="F74" s="20"/>
      <c r="G74" s="20"/>
      <c r="H74" s="20"/>
      <c r="I74" s="20"/>
      <c r="J74" s="26"/>
      <c r="K74" s="26"/>
      <c r="L74" s="20"/>
      <c r="M74" s="23"/>
    </row>
    <row r="75" spans="1:13" ht="15" x14ac:dyDescent="0.2">
      <c r="A75" s="3" t="s">
        <v>11</v>
      </c>
      <c r="B75" s="5">
        <v>12</v>
      </c>
      <c r="C75" s="2" t="s">
        <v>22</v>
      </c>
      <c r="D75" s="21"/>
      <c r="E75" s="20"/>
      <c r="F75" s="20"/>
      <c r="G75" s="20"/>
      <c r="H75" s="20"/>
      <c r="I75" s="20"/>
      <c r="J75" s="26"/>
      <c r="K75" s="26"/>
      <c r="L75" s="20"/>
      <c r="M75" s="23"/>
    </row>
    <row r="76" spans="1:13" ht="15" x14ac:dyDescent="0.2">
      <c r="A76" s="3" t="s">
        <v>11</v>
      </c>
      <c r="B76" s="5">
        <v>13</v>
      </c>
      <c r="C76" s="9" t="s">
        <v>64</v>
      </c>
      <c r="D76" s="21"/>
      <c r="E76" s="20"/>
      <c r="F76" s="20"/>
      <c r="G76" s="20"/>
      <c r="H76" s="20"/>
      <c r="I76" s="20"/>
      <c r="J76" s="26"/>
      <c r="K76" s="26"/>
      <c r="L76" s="20"/>
      <c r="M76" s="23"/>
    </row>
    <row r="77" spans="1:13" ht="15" x14ac:dyDescent="0.2">
      <c r="A77" s="3" t="s">
        <v>11</v>
      </c>
      <c r="B77" s="5">
        <v>14</v>
      </c>
      <c r="C77" s="1" t="s">
        <v>22</v>
      </c>
      <c r="D77" s="21"/>
      <c r="E77" s="20"/>
      <c r="F77" s="20"/>
      <c r="G77" s="20"/>
      <c r="H77" s="20"/>
      <c r="I77" s="20"/>
      <c r="J77" s="26"/>
      <c r="K77" s="26"/>
      <c r="L77" s="20"/>
      <c r="M77" s="23"/>
    </row>
    <row r="78" spans="1:13" ht="15" x14ac:dyDescent="0.2">
      <c r="A78" s="3" t="s">
        <v>11</v>
      </c>
      <c r="B78" s="5">
        <v>17</v>
      </c>
      <c r="C78" s="2" t="s">
        <v>22</v>
      </c>
      <c r="D78" s="21"/>
      <c r="E78" s="20"/>
      <c r="F78" s="20"/>
      <c r="G78" s="20"/>
      <c r="H78" s="20"/>
      <c r="I78" s="20"/>
      <c r="J78" s="26"/>
      <c r="K78" s="26"/>
      <c r="L78" s="20"/>
      <c r="M78" s="23"/>
    </row>
    <row r="79" spans="1:13" ht="15" x14ac:dyDescent="0.2">
      <c r="A79" s="3" t="s">
        <v>11</v>
      </c>
      <c r="B79" s="4" t="s">
        <v>19</v>
      </c>
      <c r="C79" s="9" t="s">
        <v>64</v>
      </c>
      <c r="D79" s="30">
        <v>41698</v>
      </c>
      <c r="E79" s="20">
        <v>2</v>
      </c>
      <c r="F79" s="20"/>
      <c r="G79" s="20"/>
      <c r="H79" s="20" t="s">
        <v>50</v>
      </c>
      <c r="I79" s="20"/>
      <c r="J79" s="26"/>
      <c r="K79" s="26"/>
      <c r="L79" s="20"/>
      <c r="M79" s="23"/>
    </row>
    <row r="80" spans="1:13" ht="15" x14ac:dyDescent="0.2">
      <c r="A80" s="3" t="s">
        <v>11</v>
      </c>
      <c r="B80" s="4" t="s">
        <v>20</v>
      </c>
      <c r="C80" s="9" t="s">
        <v>64</v>
      </c>
      <c r="D80" s="21"/>
      <c r="E80" s="20"/>
      <c r="F80" s="20"/>
      <c r="G80" s="20"/>
      <c r="H80" s="20"/>
      <c r="I80" s="20"/>
      <c r="J80" s="26"/>
      <c r="K80" s="26"/>
      <c r="L80" s="20"/>
      <c r="M80" s="23"/>
    </row>
    <row r="81" spans="1:13" ht="15" x14ac:dyDescent="0.2">
      <c r="A81" s="3" t="s">
        <v>11</v>
      </c>
      <c r="B81" s="5">
        <v>20</v>
      </c>
      <c r="C81" s="2" t="s">
        <v>22</v>
      </c>
      <c r="D81" s="21"/>
      <c r="E81" s="20"/>
      <c r="F81" s="20"/>
      <c r="G81" s="20"/>
      <c r="H81" s="20"/>
      <c r="I81" s="20"/>
      <c r="J81" s="26"/>
      <c r="K81" s="26"/>
      <c r="L81" s="20"/>
      <c r="M81" s="23"/>
    </row>
    <row r="82" spans="1:13" ht="15" x14ac:dyDescent="0.2">
      <c r="A82" s="3" t="s">
        <v>11</v>
      </c>
      <c r="B82" s="5">
        <v>21</v>
      </c>
      <c r="C82" s="9" t="s">
        <v>64</v>
      </c>
      <c r="D82" s="21"/>
      <c r="E82" s="20"/>
      <c r="F82" s="20"/>
      <c r="G82" s="20"/>
      <c r="H82" s="20"/>
      <c r="I82" s="20"/>
      <c r="J82" s="26"/>
      <c r="K82" s="26"/>
      <c r="L82" s="20"/>
      <c r="M82" s="23"/>
    </row>
    <row r="83" spans="1:13" ht="15" x14ac:dyDescent="0.2">
      <c r="A83" s="3" t="s">
        <v>11</v>
      </c>
      <c r="B83" s="5">
        <v>25</v>
      </c>
      <c r="C83" s="2" t="s">
        <v>22</v>
      </c>
      <c r="D83" s="21"/>
      <c r="E83" s="20"/>
      <c r="F83" s="20"/>
      <c r="G83" s="20"/>
      <c r="H83" s="20"/>
      <c r="I83" s="20"/>
      <c r="J83" s="26"/>
      <c r="K83" s="26"/>
      <c r="L83" s="20"/>
      <c r="M83" s="23"/>
    </row>
    <row r="84" spans="1:13" ht="15" x14ac:dyDescent="0.2">
      <c r="A84" s="3" t="s">
        <v>11</v>
      </c>
      <c r="B84" s="5">
        <v>27</v>
      </c>
      <c r="C84" s="2" t="s">
        <v>22</v>
      </c>
      <c r="D84" s="21"/>
      <c r="E84" s="20"/>
      <c r="F84" s="20"/>
      <c r="G84" s="20"/>
      <c r="H84" s="20"/>
      <c r="I84" s="20"/>
      <c r="J84" s="26"/>
      <c r="K84" s="26"/>
      <c r="L84" s="20"/>
      <c r="M84" s="23"/>
    </row>
    <row r="85" spans="1:13" ht="15" x14ac:dyDescent="0.2">
      <c r="A85" s="3" t="s">
        <v>11</v>
      </c>
      <c r="B85" s="5">
        <v>32</v>
      </c>
      <c r="C85" s="1" t="s">
        <v>22</v>
      </c>
      <c r="D85" s="21"/>
      <c r="E85" s="20"/>
      <c r="F85" s="20" t="s">
        <v>31</v>
      </c>
      <c r="G85" s="20"/>
      <c r="H85" s="20"/>
      <c r="I85" s="20"/>
      <c r="J85" s="26"/>
      <c r="K85" s="26"/>
      <c r="L85" s="20"/>
      <c r="M85" s="23"/>
    </row>
    <row r="86" spans="1:13" ht="15" x14ac:dyDescent="0.2">
      <c r="A86" s="3" t="s">
        <v>11</v>
      </c>
      <c r="B86" s="5">
        <v>35</v>
      </c>
      <c r="C86" s="2" t="s">
        <v>22</v>
      </c>
      <c r="D86" s="21"/>
      <c r="E86" s="20"/>
      <c r="F86" s="20"/>
      <c r="G86" s="20"/>
      <c r="H86" s="20"/>
      <c r="I86" s="20"/>
      <c r="J86" s="26"/>
      <c r="K86" s="26"/>
      <c r="L86" s="20"/>
      <c r="M86" s="23"/>
    </row>
    <row r="87" spans="1:13" ht="15" x14ac:dyDescent="0.2">
      <c r="A87" s="3" t="s">
        <v>12</v>
      </c>
      <c r="B87" s="5" t="s">
        <v>21</v>
      </c>
      <c r="C87" s="2" t="s">
        <v>22</v>
      </c>
      <c r="D87" s="21"/>
      <c r="E87" s="20"/>
      <c r="F87" s="20"/>
      <c r="G87" s="20"/>
      <c r="H87" s="20"/>
      <c r="I87" s="20"/>
      <c r="J87" s="26"/>
      <c r="K87" s="26"/>
      <c r="L87" s="20"/>
      <c r="M87" s="23"/>
    </row>
    <row r="88" spans="1:13" ht="15" x14ac:dyDescent="0.2">
      <c r="A88" s="3" t="s">
        <v>12</v>
      </c>
      <c r="B88" s="5">
        <v>21</v>
      </c>
      <c r="C88" s="2" t="s">
        <v>24</v>
      </c>
      <c r="D88" s="30">
        <v>42069</v>
      </c>
      <c r="E88" s="20"/>
      <c r="F88" s="20" t="s">
        <v>31</v>
      </c>
      <c r="G88" s="20"/>
      <c r="H88" s="31"/>
      <c r="I88" s="2" t="s">
        <v>62</v>
      </c>
      <c r="J88" s="37" t="s">
        <v>63</v>
      </c>
      <c r="K88" s="37">
        <v>42430</v>
      </c>
      <c r="L88" s="24"/>
      <c r="M88" s="23"/>
    </row>
    <row r="89" spans="1:13" ht="15" x14ac:dyDescent="0.2">
      <c r="A89" s="3" t="s">
        <v>13</v>
      </c>
      <c r="B89" s="5">
        <v>2</v>
      </c>
      <c r="C89" s="2" t="s">
        <v>22</v>
      </c>
      <c r="D89" s="21"/>
      <c r="E89" s="20"/>
      <c r="F89" s="20"/>
      <c r="G89" s="20"/>
      <c r="H89" s="20"/>
      <c r="I89" s="20"/>
      <c r="J89" s="26"/>
      <c r="K89" s="26"/>
      <c r="L89" s="20"/>
      <c r="M89" s="23"/>
    </row>
    <row r="90" spans="1:13" ht="15" x14ac:dyDescent="0.2">
      <c r="A90" s="3" t="s">
        <v>13</v>
      </c>
      <c r="B90" s="5">
        <v>6</v>
      </c>
      <c r="C90" s="1" t="s">
        <v>22</v>
      </c>
      <c r="D90" s="21"/>
      <c r="E90" s="20"/>
      <c r="F90" s="20"/>
      <c r="G90" s="20"/>
      <c r="H90" s="20"/>
      <c r="I90" s="20"/>
      <c r="J90" s="26"/>
      <c r="K90" s="26"/>
      <c r="L90" s="20"/>
      <c r="M90" s="23"/>
    </row>
    <row r="91" spans="1:13" ht="15" x14ac:dyDescent="0.2">
      <c r="A91" s="3" t="s">
        <v>14</v>
      </c>
      <c r="B91" s="5">
        <v>1</v>
      </c>
      <c r="C91" s="9" t="s">
        <v>64</v>
      </c>
      <c r="D91" s="30">
        <v>41701</v>
      </c>
      <c r="E91" s="20">
        <v>2</v>
      </c>
      <c r="F91" s="20"/>
      <c r="G91" s="20"/>
      <c r="H91" s="20" t="s">
        <v>36</v>
      </c>
      <c r="I91" s="20" t="s">
        <v>35</v>
      </c>
      <c r="J91" s="37">
        <v>41699</v>
      </c>
      <c r="K91" s="37">
        <v>42064</v>
      </c>
      <c r="L91" s="24" t="s">
        <v>61</v>
      </c>
      <c r="M91" s="23"/>
    </row>
    <row r="92" spans="1:13" ht="15" x14ac:dyDescent="0.2">
      <c r="A92" s="3" t="s">
        <v>14</v>
      </c>
      <c r="B92" s="5">
        <v>3</v>
      </c>
      <c r="C92" s="2" t="s">
        <v>22</v>
      </c>
      <c r="D92" s="21"/>
      <c r="E92" s="20"/>
      <c r="F92" s="20"/>
      <c r="G92" s="20"/>
      <c r="H92" s="20"/>
      <c r="I92" s="20"/>
      <c r="J92" s="26"/>
      <c r="K92" s="26"/>
      <c r="L92" s="20"/>
      <c r="M92" s="23"/>
    </row>
    <row r="93" spans="1:13" ht="15" x14ac:dyDescent="0.2">
      <c r="A93" s="3" t="s">
        <v>14</v>
      </c>
      <c r="B93" s="5">
        <v>8</v>
      </c>
      <c r="C93" s="1" t="s">
        <v>22</v>
      </c>
      <c r="D93" s="21"/>
      <c r="E93" s="20"/>
      <c r="F93" s="20"/>
      <c r="G93" s="20"/>
      <c r="H93" s="20"/>
      <c r="I93" s="20"/>
      <c r="J93" s="26"/>
      <c r="K93" s="26"/>
      <c r="L93" s="20"/>
      <c r="M93" s="23"/>
    </row>
    <row r="94" spans="1:13" ht="15" x14ac:dyDescent="0.2">
      <c r="A94" s="3" t="s">
        <v>14</v>
      </c>
      <c r="B94" s="5">
        <v>9</v>
      </c>
      <c r="C94" s="5" t="s">
        <v>22</v>
      </c>
      <c r="D94" s="21"/>
      <c r="E94" s="20"/>
      <c r="F94" s="20" t="s">
        <v>30</v>
      </c>
      <c r="G94" s="20"/>
      <c r="H94" s="20"/>
      <c r="I94" s="20"/>
      <c r="J94" s="26"/>
      <c r="K94" s="26"/>
      <c r="L94" s="20"/>
      <c r="M94" s="23"/>
    </row>
    <row r="95" spans="1:13" ht="15" x14ac:dyDescent="0.2">
      <c r="A95" s="3" t="s">
        <v>14</v>
      </c>
      <c r="B95" s="5">
        <v>10</v>
      </c>
      <c r="C95" s="1" t="s">
        <v>22</v>
      </c>
      <c r="D95" s="21"/>
      <c r="E95" s="20"/>
      <c r="F95" s="20"/>
      <c r="G95" s="20"/>
      <c r="H95" s="20"/>
      <c r="I95" s="20"/>
      <c r="J95" s="26"/>
      <c r="K95" s="26"/>
      <c r="L95" s="20"/>
      <c r="M95" s="23"/>
    </row>
    <row r="96" spans="1:13" ht="15" x14ac:dyDescent="0.2">
      <c r="A96" s="3" t="s">
        <v>14</v>
      </c>
      <c r="B96" s="5">
        <v>13</v>
      </c>
      <c r="C96" s="2" t="s">
        <v>22</v>
      </c>
      <c r="D96" s="21"/>
      <c r="E96" s="20"/>
      <c r="F96" s="20" t="s">
        <v>30</v>
      </c>
      <c r="G96" s="20"/>
      <c r="H96" s="20"/>
      <c r="I96" s="20"/>
      <c r="J96" s="26"/>
      <c r="K96" s="26"/>
      <c r="L96" s="20"/>
      <c r="M96" s="23"/>
    </row>
    <row r="97" spans="1:13" ht="15" x14ac:dyDescent="0.2">
      <c r="A97" s="3" t="s">
        <v>15</v>
      </c>
      <c r="B97" s="5">
        <v>15</v>
      </c>
      <c r="C97" s="1" t="s">
        <v>22</v>
      </c>
      <c r="D97" s="21"/>
      <c r="E97" s="20"/>
      <c r="F97" s="20" t="s">
        <v>30</v>
      </c>
      <c r="G97" s="20"/>
      <c r="H97" s="20"/>
      <c r="I97" s="20"/>
      <c r="J97" s="26"/>
      <c r="K97" s="26"/>
      <c r="L97" s="20"/>
      <c r="M97" s="23"/>
    </row>
    <row r="98" spans="1:13" ht="15" x14ac:dyDescent="0.2">
      <c r="A98" s="3" t="s">
        <v>15</v>
      </c>
      <c r="B98" s="5">
        <v>17</v>
      </c>
      <c r="C98" s="1" t="s">
        <v>22</v>
      </c>
      <c r="D98" s="21"/>
      <c r="E98" s="20"/>
      <c r="F98" s="20" t="s">
        <v>30</v>
      </c>
      <c r="G98" s="20"/>
      <c r="H98" s="20"/>
      <c r="I98" s="20"/>
      <c r="J98" s="26"/>
      <c r="K98" s="26"/>
      <c r="L98" s="20"/>
      <c r="M98" s="23"/>
    </row>
    <row r="99" spans="1:13" ht="15" x14ac:dyDescent="0.2">
      <c r="A99" s="3" t="s">
        <v>14</v>
      </c>
      <c r="B99" s="5">
        <v>18</v>
      </c>
      <c r="C99" s="9" t="s">
        <v>64</v>
      </c>
      <c r="D99" s="30">
        <v>41703</v>
      </c>
      <c r="E99" s="20">
        <v>2</v>
      </c>
      <c r="F99" s="20"/>
      <c r="G99" s="20"/>
      <c r="H99" s="29" t="s">
        <v>33</v>
      </c>
      <c r="I99" s="20"/>
      <c r="J99" s="26"/>
      <c r="K99" s="26"/>
      <c r="L99" s="20"/>
      <c r="M99" s="23"/>
    </row>
    <row r="100" spans="1:13" ht="15" x14ac:dyDescent="0.2">
      <c r="A100" s="3" t="s">
        <v>15</v>
      </c>
      <c r="B100" s="5">
        <v>19</v>
      </c>
      <c r="C100" s="1" t="s">
        <v>22</v>
      </c>
      <c r="D100" s="21"/>
      <c r="E100" s="20"/>
      <c r="F100" s="20" t="s">
        <v>30</v>
      </c>
      <c r="G100" s="20"/>
      <c r="H100" s="20"/>
      <c r="I100" s="20"/>
      <c r="J100" s="26"/>
      <c r="K100" s="26"/>
      <c r="L100" s="20"/>
      <c r="M100" s="23"/>
    </row>
    <row r="101" spans="1:13" ht="15" x14ac:dyDescent="0.2">
      <c r="A101" s="3" t="s">
        <v>14</v>
      </c>
      <c r="B101" s="5">
        <v>23</v>
      </c>
      <c r="C101" s="1" t="s">
        <v>22</v>
      </c>
      <c r="D101" s="21"/>
      <c r="E101" s="20"/>
      <c r="F101" s="20"/>
      <c r="G101" s="20"/>
      <c r="H101" s="20"/>
      <c r="I101" s="20"/>
      <c r="J101" s="26"/>
      <c r="K101" s="26"/>
      <c r="L101" s="20"/>
      <c r="M101" s="23"/>
    </row>
    <row r="102" spans="1:13" ht="15" x14ac:dyDescent="0.2">
      <c r="A102" s="3" t="s">
        <v>16</v>
      </c>
      <c r="B102" s="5">
        <v>1</v>
      </c>
      <c r="C102" s="9" t="s">
        <v>64</v>
      </c>
      <c r="D102" s="30">
        <v>41312</v>
      </c>
      <c r="E102" s="20">
        <v>1</v>
      </c>
      <c r="F102" s="20"/>
      <c r="G102" s="20"/>
      <c r="H102" s="20" t="s">
        <v>36</v>
      </c>
      <c r="I102" s="20" t="s">
        <v>35</v>
      </c>
      <c r="J102" s="37">
        <v>41699</v>
      </c>
      <c r="K102" s="37">
        <v>42064</v>
      </c>
      <c r="L102" s="24" t="s">
        <v>61</v>
      </c>
      <c r="M102" s="23"/>
    </row>
    <row r="103" spans="1:13" ht="15" x14ac:dyDescent="0.2">
      <c r="A103" s="3" t="s">
        <v>16</v>
      </c>
      <c r="B103" s="5">
        <v>2</v>
      </c>
      <c r="C103" s="1" t="s">
        <v>22</v>
      </c>
      <c r="D103" s="21"/>
      <c r="E103" s="20"/>
      <c r="F103" s="20"/>
      <c r="G103" s="20"/>
      <c r="H103" s="20"/>
      <c r="I103" s="20"/>
      <c r="J103" s="26"/>
      <c r="K103" s="26"/>
      <c r="L103" s="20"/>
      <c r="M103" s="23"/>
    </row>
    <row r="104" spans="1:13" ht="15" x14ac:dyDescent="0.2">
      <c r="A104" s="3" t="s">
        <v>17</v>
      </c>
      <c r="B104" s="5">
        <v>11</v>
      </c>
      <c r="C104" s="9" t="s">
        <v>64</v>
      </c>
      <c r="D104" s="30">
        <v>41705</v>
      </c>
      <c r="E104" s="20">
        <v>2</v>
      </c>
      <c r="F104" s="20"/>
      <c r="G104" s="20"/>
      <c r="H104" s="20" t="s">
        <v>36</v>
      </c>
      <c r="I104" s="20" t="s">
        <v>35</v>
      </c>
      <c r="J104" s="37">
        <v>41699</v>
      </c>
      <c r="K104" s="37">
        <v>42064</v>
      </c>
      <c r="L104" s="24" t="s">
        <v>61</v>
      </c>
      <c r="M104" s="23"/>
    </row>
    <row r="105" spans="1:13" ht="15" x14ac:dyDescent="0.2">
      <c r="A105" s="3" t="s">
        <v>17</v>
      </c>
      <c r="B105" s="5">
        <v>14</v>
      </c>
      <c r="C105" s="9" t="s">
        <v>64</v>
      </c>
      <c r="D105" s="30">
        <v>41709</v>
      </c>
      <c r="E105" s="20">
        <v>2</v>
      </c>
      <c r="F105" s="20" t="s">
        <v>31</v>
      </c>
      <c r="G105" s="20"/>
      <c r="H105" s="20" t="s">
        <v>36</v>
      </c>
      <c r="I105" s="20" t="s">
        <v>44</v>
      </c>
      <c r="J105" s="37">
        <v>41699</v>
      </c>
      <c r="K105" s="37">
        <v>42064</v>
      </c>
      <c r="L105" s="24" t="s">
        <v>61</v>
      </c>
      <c r="M105" s="23"/>
    </row>
    <row r="107" spans="1:13" ht="15" x14ac:dyDescent="0.2">
      <c r="A107" s="13" t="s">
        <v>49</v>
      </c>
    </row>
  </sheetData>
  <autoFilter ref="A3:L105"/>
  <pageMargins left="0.70866141732283472" right="0.70866141732283472" top="0.35433070866141736" bottom="0.35433070866141736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5"/>
  <sheetViews>
    <sheetView tabSelected="1" zoomScale="85" zoomScaleNormal="85" workbookViewId="0">
      <selection activeCell="F11" sqref="F11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5.125" style="41" customWidth="1"/>
    <col min="4" max="4" width="14.625" style="41" customWidth="1"/>
    <col min="5" max="5" width="48.875" style="41" customWidth="1"/>
    <col min="6" max="6" width="35.5" style="41" customWidth="1"/>
    <col min="7" max="238" width="9" style="41"/>
    <col min="239" max="239" width="12.625" style="41" customWidth="1"/>
    <col min="240" max="240" width="46.625" style="41" customWidth="1"/>
    <col min="241" max="241" width="0" style="41" hidden="1" customWidth="1"/>
    <col min="242" max="242" width="14" style="41" customWidth="1"/>
    <col min="243" max="243" width="11.75" style="41" bestFit="1" customWidth="1"/>
    <col min="244" max="244" width="0" style="41" hidden="1" customWidth="1"/>
    <col min="245" max="245" width="16.25" style="41" customWidth="1"/>
    <col min="246" max="246" width="14.125" style="41" customWidth="1"/>
    <col min="247" max="247" width="0" style="41" hidden="1" customWidth="1"/>
    <col min="248" max="248" width="16.25" style="41" customWidth="1"/>
    <col min="249" max="249" width="12.375" style="41" customWidth="1"/>
    <col min="250" max="250" width="0" style="41" hidden="1" customWidth="1"/>
    <col min="251" max="251" width="13.125" style="41" customWidth="1"/>
    <col min="252" max="252" width="0" style="41" hidden="1" customWidth="1"/>
    <col min="253" max="253" width="22.875" style="41" customWidth="1"/>
    <col min="254" max="254" width="22.75" style="41" customWidth="1"/>
    <col min="255" max="255" width="10.5" style="41" bestFit="1" customWidth="1"/>
    <col min="256" max="256" width="21.875" style="41" customWidth="1"/>
    <col min="257" max="257" width="17" style="41" customWidth="1"/>
    <col min="258" max="258" width="10.125" style="41" bestFit="1" customWidth="1"/>
    <col min="259" max="259" width="13" style="41" bestFit="1" customWidth="1"/>
    <col min="260" max="260" width="13.375" style="41" customWidth="1"/>
    <col min="261" max="494" width="9" style="41"/>
    <col min="495" max="495" width="12.625" style="41" customWidth="1"/>
    <col min="496" max="496" width="46.625" style="41" customWidth="1"/>
    <col min="497" max="497" width="0" style="41" hidden="1" customWidth="1"/>
    <col min="498" max="498" width="14" style="41" customWidth="1"/>
    <col min="499" max="499" width="11.75" style="41" bestFit="1" customWidth="1"/>
    <col min="500" max="500" width="0" style="41" hidden="1" customWidth="1"/>
    <col min="501" max="501" width="16.25" style="41" customWidth="1"/>
    <col min="502" max="502" width="14.125" style="41" customWidth="1"/>
    <col min="503" max="503" width="0" style="41" hidden="1" customWidth="1"/>
    <col min="504" max="504" width="16.25" style="41" customWidth="1"/>
    <col min="505" max="505" width="12.375" style="41" customWidth="1"/>
    <col min="506" max="506" width="0" style="41" hidden="1" customWidth="1"/>
    <col min="507" max="507" width="13.125" style="41" customWidth="1"/>
    <col min="508" max="508" width="0" style="41" hidden="1" customWidth="1"/>
    <col min="509" max="509" width="22.875" style="41" customWidth="1"/>
    <col min="510" max="510" width="22.75" style="41" customWidth="1"/>
    <col min="511" max="511" width="10.5" style="41" bestFit="1" customWidth="1"/>
    <col min="512" max="512" width="21.875" style="41" customWidth="1"/>
    <col min="513" max="513" width="17" style="41" customWidth="1"/>
    <col min="514" max="514" width="10.125" style="41" bestFit="1" customWidth="1"/>
    <col min="515" max="515" width="13" style="41" bestFit="1" customWidth="1"/>
    <col min="516" max="516" width="13.375" style="41" customWidth="1"/>
    <col min="517" max="750" width="9" style="41"/>
    <col min="751" max="751" width="12.625" style="41" customWidth="1"/>
    <col min="752" max="752" width="46.625" style="41" customWidth="1"/>
    <col min="753" max="753" width="0" style="41" hidden="1" customWidth="1"/>
    <col min="754" max="754" width="14" style="41" customWidth="1"/>
    <col min="755" max="755" width="11.75" style="41" bestFit="1" customWidth="1"/>
    <col min="756" max="756" width="0" style="41" hidden="1" customWidth="1"/>
    <col min="757" max="757" width="16.25" style="41" customWidth="1"/>
    <col min="758" max="758" width="14.125" style="41" customWidth="1"/>
    <col min="759" max="759" width="0" style="41" hidden="1" customWidth="1"/>
    <col min="760" max="760" width="16.25" style="41" customWidth="1"/>
    <col min="761" max="761" width="12.375" style="41" customWidth="1"/>
    <col min="762" max="762" width="0" style="41" hidden="1" customWidth="1"/>
    <col min="763" max="763" width="13.125" style="41" customWidth="1"/>
    <col min="764" max="764" width="0" style="41" hidden="1" customWidth="1"/>
    <col min="765" max="765" width="22.875" style="41" customWidth="1"/>
    <col min="766" max="766" width="22.75" style="41" customWidth="1"/>
    <col min="767" max="767" width="10.5" style="41" bestFit="1" customWidth="1"/>
    <col min="768" max="768" width="21.875" style="41" customWidth="1"/>
    <col min="769" max="769" width="17" style="41" customWidth="1"/>
    <col min="770" max="770" width="10.125" style="41" bestFit="1" customWidth="1"/>
    <col min="771" max="771" width="13" style="41" bestFit="1" customWidth="1"/>
    <col min="772" max="772" width="13.375" style="41" customWidth="1"/>
    <col min="773" max="1006" width="9" style="41"/>
    <col min="1007" max="1007" width="12.625" style="41" customWidth="1"/>
    <col min="1008" max="1008" width="46.625" style="41" customWidth="1"/>
    <col min="1009" max="1009" width="0" style="41" hidden="1" customWidth="1"/>
    <col min="1010" max="1010" width="14" style="41" customWidth="1"/>
    <col min="1011" max="1011" width="11.75" style="41" bestFit="1" customWidth="1"/>
    <col min="1012" max="1012" width="0" style="41" hidden="1" customWidth="1"/>
    <col min="1013" max="1013" width="16.25" style="41" customWidth="1"/>
    <col min="1014" max="1014" width="14.125" style="41" customWidth="1"/>
    <col min="1015" max="1015" width="0" style="41" hidden="1" customWidth="1"/>
    <col min="1016" max="1016" width="16.25" style="41" customWidth="1"/>
    <col min="1017" max="1017" width="12.375" style="41" customWidth="1"/>
    <col min="1018" max="1018" width="0" style="41" hidden="1" customWidth="1"/>
    <col min="1019" max="1019" width="13.125" style="41" customWidth="1"/>
    <col min="1020" max="1020" width="0" style="41" hidden="1" customWidth="1"/>
    <col min="1021" max="1021" width="22.875" style="41" customWidth="1"/>
    <col min="1022" max="1022" width="22.75" style="41" customWidth="1"/>
    <col min="1023" max="1023" width="10.5" style="41" bestFit="1" customWidth="1"/>
    <col min="1024" max="1024" width="21.875" style="41" customWidth="1"/>
    <col min="1025" max="1025" width="17" style="41" customWidth="1"/>
    <col min="1026" max="1026" width="10.125" style="41" bestFit="1" customWidth="1"/>
    <col min="1027" max="1027" width="13" style="41" bestFit="1" customWidth="1"/>
    <col min="1028" max="1028" width="13.375" style="41" customWidth="1"/>
    <col min="1029" max="1262" width="9" style="41"/>
    <col min="1263" max="1263" width="12.625" style="41" customWidth="1"/>
    <col min="1264" max="1264" width="46.625" style="41" customWidth="1"/>
    <col min="1265" max="1265" width="0" style="41" hidden="1" customWidth="1"/>
    <col min="1266" max="1266" width="14" style="41" customWidth="1"/>
    <col min="1267" max="1267" width="11.75" style="41" bestFit="1" customWidth="1"/>
    <col min="1268" max="1268" width="0" style="41" hidden="1" customWidth="1"/>
    <col min="1269" max="1269" width="16.25" style="41" customWidth="1"/>
    <col min="1270" max="1270" width="14.125" style="41" customWidth="1"/>
    <col min="1271" max="1271" width="0" style="41" hidden="1" customWidth="1"/>
    <col min="1272" max="1272" width="16.25" style="41" customWidth="1"/>
    <col min="1273" max="1273" width="12.375" style="41" customWidth="1"/>
    <col min="1274" max="1274" width="0" style="41" hidden="1" customWidth="1"/>
    <col min="1275" max="1275" width="13.125" style="41" customWidth="1"/>
    <col min="1276" max="1276" width="0" style="41" hidden="1" customWidth="1"/>
    <col min="1277" max="1277" width="22.875" style="41" customWidth="1"/>
    <col min="1278" max="1278" width="22.75" style="41" customWidth="1"/>
    <col min="1279" max="1279" width="10.5" style="41" bestFit="1" customWidth="1"/>
    <col min="1280" max="1280" width="21.875" style="41" customWidth="1"/>
    <col min="1281" max="1281" width="17" style="41" customWidth="1"/>
    <col min="1282" max="1282" width="10.125" style="41" bestFit="1" customWidth="1"/>
    <col min="1283" max="1283" width="13" style="41" bestFit="1" customWidth="1"/>
    <col min="1284" max="1284" width="13.375" style="41" customWidth="1"/>
    <col min="1285" max="1518" width="9" style="41"/>
    <col min="1519" max="1519" width="12.625" style="41" customWidth="1"/>
    <col min="1520" max="1520" width="46.625" style="41" customWidth="1"/>
    <col min="1521" max="1521" width="0" style="41" hidden="1" customWidth="1"/>
    <col min="1522" max="1522" width="14" style="41" customWidth="1"/>
    <col min="1523" max="1523" width="11.75" style="41" bestFit="1" customWidth="1"/>
    <col min="1524" max="1524" width="0" style="41" hidden="1" customWidth="1"/>
    <col min="1525" max="1525" width="16.25" style="41" customWidth="1"/>
    <col min="1526" max="1526" width="14.125" style="41" customWidth="1"/>
    <col min="1527" max="1527" width="0" style="41" hidden="1" customWidth="1"/>
    <col min="1528" max="1528" width="16.25" style="41" customWidth="1"/>
    <col min="1529" max="1529" width="12.375" style="41" customWidth="1"/>
    <col min="1530" max="1530" width="0" style="41" hidden="1" customWidth="1"/>
    <col min="1531" max="1531" width="13.125" style="41" customWidth="1"/>
    <col min="1532" max="1532" width="0" style="41" hidden="1" customWidth="1"/>
    <col min="1533" max="1533" width="22.875" style="41" customWidth="1"/>
    <col min="1534" max="1534" width="22.75" style="41" customWidth="1"/>
    <col min="1535" max="1535" width="10.5" style="41" bestFit="1" customWidth="1"/>
    <col min="1536" max="1536" width="21.875" style="41" customWidth="1"/>
    <col min="1537" max="1537" width="17" style="41" customWidth="1"/>
    <col min="1538" max="1538" width="10.125" style="41" bestFit="1" customWidth="1"/>
    <col min="1539" max="1539" width="13" style="41" bestFit="1" customWidth="1"/>
    <col min="1540" max="1540" width="13.375" style="41" customWidth="1"/>
    <col min="1541" max="1774" width="9" style="41"/>
    <col min="1775" max="1775" width="12.625" style="41" customWidth="1"/>
    <col min="1776" max="1776" width="46.625" style="41" customWidth="1"/>
    <col min="1777" max="1777" width="0" style="41" hidden="1" customWidth="1"/>
    <col min="1778" max="1778" width="14" style="41" customWidth="1"/>
    <col min="1779" max="1779" width="11.75" style="41" bestFit="1" customWidth="1"/>
    <col min="1780" max="1780" width="0" style="41" hidden="1" customWidth="1"/>
    <col min="1781" max="1781" width="16.25" style="41" customWidth="1"/>
    <col min="1782" max="1782" width="14.125" style="41" customWidth="1"/>
    <col min="1783" max="1783" width="0" style="41" hidden="1" customWidth="1"/>
    <col min="1784" max="1784" width="16.25" style="41" customWidth="1"/>
    <col min="1785" max="1785" width="12.375" style="41" customWidth="1"/>
    <col min="1786" max="1786" width="0" style="41" hidden="1" customWidth="1"/>
    <col min="1787" max="1787" width="13.125" style="41" customWidth="1"/>
    <col min="1788" max="1788" width="0" style="41" hidden="1" customWidth="1"/>
    <col min="1789" max="1789" width="22.875" style="41" customWidth="1"/>
    <col min="1790" max="1790" width="22.75" style="41" customWidth="1"/>
    <col min="1791" max="1791" width="10.5" style="41" bestFit="1" customWidth="1"/>
    <col min="1792" max="1792" width="21.875" style="41" customWidth="1"/>
    <col min="1793" max="1793" width="17" style="41" customWidth="1"/>
    <col min="1794" max="1794" width="10.125" style="41" bestFit="1" customWidth="1"/>
    <col min="1795" max="1795" width="13" style="41" bestFit="1" customWidth="1"/>
    <col min="1796" max="1796" width="13.375" style="41" customWidth="1"/>
    <col min="1797" max="2030" width="9" style="41"/>
    <col min="2031" max="2031" width="12.625" style="41" customWidth="1"/>
    <col min="2032" max="2032" width="46.625" style="41" customWidth="1"/>
    <col min="2033" max="2033" width="0" style="41" hidden="1" customWidth="1"/>
    <col min="2034" max="2034" width="14" style="41" customWidth="1"/>
    <col min="2035" max="2035" width="11.75" style="41" bestFit="1" customWidth="1"/>
    <col min="2036" max="2036" width="0" style="41" hidden="1" customWidth="1"/>
    <col min="2037" max="2037" width="16.25" style="41" customWidth="1"/>
    <col min="2038" max="2038" width="14.125" style="41" customWidth="1"/>
    <col min="2039" max="2039" width="0" style="41" hidden="1" customWidth="1"/>
    <col min="2040" max="2040" width="16.25" style="41" customWidth="1"/>
    <col min="2041" max="2041" width="12.375" style="41" customWidth="1"/>
    <col min="2042" max="2042" width="0" style="41" hidden="1" customWidth="1"/>
    <col min="2043" max="2043" width="13.125" style="41" customWidth="1"/>
    <col min="2044" max="2044" width="0" style="41" hidden="1" customWidth="1"/>
    <col min="2045" max="2045" width="22.875" style="41" customWidth="1"/>
    <col min="2046" max="2046" width="22.75" style="41" customWidth="1"/>
    <col min="2047" max="2047" width="10.5" style="41" bestFit="1" customWidth="1"/>
    <col min="2048" max="2048" width="21.875" style="41" customWidth="1"/>
    <col min="2049" max="2049" width="17" style="41" customWidth="1"/>
    <col min="2050" max="2050" width="10.125" style="41" bestFit="1" customWidth="1"/>
    <col min="2051" max="2051" width="13" style="41" bestFit="1" customWidth="1"/>
    <col min="2052" max="2052" width="13.375" style="41" customWidth="1"/>
    <col min="2053" max="2286" width="9" style="41"/>
    <col min="2287" max="2287" width="12.625" style="41" customWidth="1"/>
    <col min="2288" max="2288" width="46.625" style="41" customWidth="1"/>
    <col min="2289" max="2289" width="0" style="41" hidden="1" customWidth="1"/>
    <col min="2290" max="2290" width="14" style="41" customWidth="1"/>
    <col min="2291" max="2291" width="11.75" style="41" bestFit="1" customWidth="1"/>
    <col min="2292" max="2292" width="0" style="41" hidden="1" customWidth="1"/>
    <col min="2293" max="2293" width="16.25" style="41" customWidth="1"/>
    <col min="2294" max="2294" width="14.125" style="41" customWidth="1"/>
    <col min="2295" max="2295" width="0" style="41" hidden="1" customWidth="1"/>
    <col min="2296" max="2296" width="16.25" style="41" customWidth="1"/>
    <col min="2297" max="2297" width="12.375" style="41" customWidth="1"/>
    <col min="2298" max="2298" width="0" style="41" hidden="1" customWidth="1"/>
    <col min="2299" max="2299" width="13.125" style="41" customWidth="1"/>
    <col min="2300" max="2300" width="0" style="41" hidden="1" customWidth="1"/>
    <col min="2301" max="2301" width="22.875" style="41" customWidth="1"/>
    <col min="2302" max="2302" width="22.75" style="41" customWidth="1"/>
    <col min="2303" max="2303" width="10.5" style="41" bestFit="1" customWidth="1"/>
    <col min="2304" max="2304" width="21.875" style="41" customWidth="1"/>
    <col min="2305" max="2305" width="17" style="41" customWidth="1"/>
    <col min="2306" max="2306" width="10.125" style="41" bestFit="1" customWidth="1"/>
    <col min="2307" max="2307" width="13" style="41" bestFit="1" customWidth="1"/>
    <col min="2308" max="2308" width="13.375" style="41" customWidth="1"/>
    <col min="2309" max="2542" width="9" style="41"/>
    <col min="2543" max="2543" width="12.625" style="41" customWidth="1"/>
    <col min="2544" max="2544" width="46.625" style="41" customWidth="1"/>
    <col min="2545" max="2545" width="0" style="41" hidden="1" customWidth="1"/>
    <col min="2546" max="2546" width="14" style="41" customWidth="1"/>
    <col min="2547" max="2547" width="11.75" style="41" bestFit="1" customWidth="1"/>
    <col min="2548" max="2548" width="0" style="41" hidden="1" customWidth="1"/>
    <col min="2549" max="2549" width="16.25" style="41" customWidth="1"/>
    <col min="2550" max="2550" width="14.125" style="41" customWidth="1"/>
    <col min="2551" max="2551" width="0" style="41" hidden="1" customWidth="1"/>
    <col min="2552" max="2552" width="16.25" style="41" customWidth="1"/>
    <col min="2553" max="2553" width="12.375" style="41" customWidth="1"/>
    <col min="2554" max="2554" width="0" style="41" hidden="1" customWidth="1"/>
    <col min="2555" max="2555" width="13.125" style="41" customWidth="1"/>
    <col min="2556" max="2556" width="0" style="41" hidden="1" customWidth="1"/>
    <col min="2557" max="2557" width="22.875" style="41" customWidth="1"/>
    <col min="2558" max="2558" width="22.75" style="41" customWidth="1"/>
    <col min="2559" max="2559" width="10.5" style="41" bestFit="1" customWidth="1"/>
    <col min="2560" max="2560" width="21.875" style="41" customWidth="1"/>
    <col min="2561" max="2561" width="17" style="41" customWidth="1"/>
    <col min="2562" max="2562" width="10.125" style="41" bestFit="1" customWidth="1"/>
    <col min="2563" max="2563" width="13" style="41" bestFit="1" customWidth="1"/>
    <col min="2564" max="2564" width="13.375" style="41" customWidth="1"/>
    <col min="2565" max="2798" width="9" style="41"/>
    <col min="2799" max="2799" width="12.625" style="41" customWidth="1"/>
    <col min="2800" max="2800" width="46.625" style="41" customWidth="1"/>
    <col min="2801" max="2801" width="0" style="41" hidden="1" customWidth="1"/>
    <col min="2802" max="2802" width="14" style="41" customWidth="1"/>
    <col min="2803" max="2803" width="11.75" style="41" bestFit="1" customWidth="1"/>
    <col min="2804" max="2804" width="0" style="41" hidden="1" customWidth="1"/>
    <col min="2805" max="2805" width="16.25" style="41" customWidth="1"/>
    <col min="2806" max="2806" width="14.125" style="41" customWidth="1"/>
    <col min="2807" max="2807" width="0" style="41" hidden="1" customWidth="1"/>
    <col min="2808" max="2808" width="16.25" style="41" customWidth="1"/>
    <col min="2809" max="2809" width="12.375" style="41" customWidth="1"/>
    <col min="2810" max="2810" width="0" style="41" hidden="1" customWidth="1"/>
    <col min="2811" max="2811" width="13.125" style="41" customWidth="1"/>
    <col min="2812" max="2812" width="0" style="41" hidden="1" customWidth="1"/>
    <col min="2813" max="2813" width="22.875" style="41" customWidth="1"/>
    <col min="2814" max="2814" width="22.75" style="41" customWidth="1"/>
    <col min="2815" max="2815" width="10.5" style="41" bestFit="1" customWidth="1"/>
    <col min="2816" max="2816" width="21.875" style="41" customWidth="1"/>
    <col min="2817" max="2817" width="17" style="41" customWidth="1"/>
    <col min="2818" max="2818" width="10.125" style="41" bestFit="1" customWidth="1"/>
    <col min="2819" max="2819" width="13" style="41" bestFit="1" customWidth="1"/>
    <col min="2820" max="2820" width="13.375" style="41" customWidth="1"/>
    <col min="2821" max="3054" width="9" style="41"/>
    <col min="3055" max="3055" width="12.625" style="41" customWidth="1"/>
    <col min="3056" max="3056" width="46.625" style="41" customWidth="1"/>
    <col min="3057" max="3057" width="0" style="41" hidden="1" customWidth="1"/>
    <col min="3058" max="3058" width="14" style="41" customWidth="1"/>
    <col min="3059" max="3059" width="11.75" style="41" bestFit="1" customWidth="1"/>
    <col min="3060" max="3060" width="0" style="41" hidden="1" customWidth="1"/>
    <col min="3061" max="3061" width="16.25" style="41" customWidth="1"/>
    <col min="3062" max="3062" width="14.125" style="41" customWidth="1"/>
    <col min="3063" max="3063" width="0" style="41" hidden="1" customWidth="1"/>
    <col min="3064" max="3064" width="16.25" style="41" customWidth="1"/>
    <col min="3065" max="3065" width="12.375" style="41" customWidth="1"/>
    <col min="3066" max="3066" width="0" style="41" hidden="1" customWidth="1"/>
    <col min="3067" max="3067" width="13.125" style="41" customWidth="1"/>
    <col min="3068" max="3068" width="0" style="41" hidden="1" customWidth="1"/>
    <col min="3069" max="3069" width="22.875" style="41" customWidth="1"/>
    <col min="3070" max="3070" width="22.75" style="41" customWidth="1"/>
    <col min="3071" max="3071" width="10.5" style="41" bestFit="1" customWidth="1"/>
    <col min="3072" max="3072" width="21.875" style="41" customWidth="1"/>
    <col min="3073" max="3073" width="17" style="41" customWidth="1"/>
    <col min="3074" max="3074" width="10.125" style="41" bestFit="1" customWidth="1"/>
    <col min="3075" max="3075" width="13" style="41" bestFit="1" customWidth="1"/>
    <col min="3076" max="3076" width="13.375" style="41" customWidth="1"/>
    <col min="3077" max="3310" width="9" style="41"/>
    <col min="3311" max="3311" width="12.625" style="41" customWidth="1"/>
    <col min="3312" max="3312" width="46.625" style="41" customWidth="1"/>
    <col min="3313" max="3313" width="0" style="41" hidden="1" customWidth="1"/>
    <col min="3314" max="3314" width="14" style="41" customWidth="1"/>
    <col min="3315" max="3315" width="11.75" style="41" bestFit="1" customWidth="1"/>
    <col min="3316" max="3316" width="0" style="41" hidden="1" customWidth="1"/>
    <col min="3317" max="3317" width="16.25" style="41" customWidth="1"/>
    <col min="3318" max="3318" width="14.125" style="41" customWidth="1"/>
    <col min="3319" max="3319" width="0" style="41" hidden="1" customWidth="1"/>
    <col min="3320" max="3320" width="16.25" style="41" customWidth="1"/>
    <col min="3321" max="3321" width="12.375" style="41" customWidth="1"/>
    <col min="3322" max="3322" width="0" style="41" hidden="1" customWidth="1"/>
    <col min="3323" max="3323" width="13.125" style="41" customWidth="1"/>
    <col min="3324" max="3324" width="0" style="41" hidden="1" customWidth="1"/>
    <col min="3325" max="3325" width="22.875" style="41" customWidth="1"/>
    <col min="3326" max="3326" width="22.75" style="41" customWidth="1"/>
    <col min="3327" max="3327" width="10.5" style="41" bestFit="1" customWidth="1"/>
    <col min="3328" max="3328" width="21.875" style="41" customWidth="1"/>
    <col min="3329" max="3329" width="17" style="41" customWidth="1"/>
    <col min="3330" max="3330" width="10.125" style="41" bestFit="1" customWidth="1"/>
    <col min="3331" max="3331" width="13" style="41" bestFit="1" customWidth="1"/>
    <col min="3332" max="3332" width="13.375" style="41" customWidth="1"/>
    <col min="3333" max="3566" width="9" style="41"/>
    <col min="3567" max="3567" width="12.625" style="41" customWidth="1"/>
    <col min="3568" max="3568" width="46.625" style="41" customWidth="1"/>
    <col min="3569" max="3569" width="0" style="41" hidden="1" customWidth="1"/>
    <col min="3570" max="3570" width="14" style="41" customWidth="1"/>
    <col min="3571" max="3571" width="11.75" style="41" bestFit="1" customWidth="1"/>
    <col min="3572" max="3572" width="0" style="41" hidden="1" customWidth="1"/>
    <col min="3573" max="3573" width="16.25" style="41" customWidth="1"/>
    <col min="3574" max="3574" width="14.125" style="41" customWidth="1"/>
    <col min="3575" max="3575" width="0" style="41" hidden="1" customWidth="1"/>
    <col min="3576" max="3576" width="16.25" style="41" customWidth="1"/>
    <col min="3577" max="3577" width="12.375" style="41" customWidth="1"/>
    <col min="3578" max="3578" width="0" style="41" hidden="1" customWidth="1"/>
    <col min="3579" max="3579" width="13.125" style="41" customWidth="1"/>
    <col min="3580" max="3580" width="0" style="41" hidden="1" customWidth="1"/>
    <col min="3581" max="3581" width="22.875" style="41" customWidth="1"/>
    <col min="3582" max="3582" width="22.75" style="41" customWidth="1"/>
    <col min="3583" max="3583" width="10.5" style="41" bestFit="1" customWidth="1"/>
    <col min="3584" max="3584" width="21.875" style="41" customWidth="1"/>
    <col min="3585" max="3585" width="17" style="41" customWidth="1"/>
    <col min="3586" max="3586" width="10.125" style="41" bestFit="1" customWidth="1"/>
    <col min="3587" max="3587" width="13" style="41" bestFit="1" customWidth="1"/>
    <col min="3588" max="3588" width="13.375" style="41" customWidth="1"/>
    <col min="3589" max="3822" width="9" style="41"/>
    <col min="3823" max="3823" width="12.625" style="41" customWidth="1"/>
    <col min="3824" max="3824" width="46.625" style="41" customWidth="1"/>
    <col min="3825" max="3825" width="0" style="41" hidden="1" customWidth="1"/>
    <col min="3826" max="3826" width="14" style="41" customWidth="1"/>
    <col min="3827" max="3827" width="11.75" style="41" bestFit="1" customWidth="1"/>
    <col min="3828" max="3828" width="0" style="41" hidden="1" customWidth="1"/>
    <col min="3829" max="3829" width="16.25" style="41" customWidth="1"/>
    <col min="3830" max="3830" width="14.125" style="41" customWidth="1"/>
    <col min="3831" max="3831" width="0" style="41" hidden="1" customWidth="1"/>
    <col min="3832" max="3832" width="16.25" style="41" customWidth="1"/>
    <col min="3833" max="3833" width="12.375" style="41" customWidth="1"/>
    <col min="3834" max="3834" width="0" style="41" hidden="1" customWidth="1"/>
    <col min="3835" max="3835" width="13.125" style="41" customWidth="1"/>
    <col min="3836" max="3836" width="0" style="41" hidden="1" customWidth="1"/>
    <col min="3837" max="3837" width="22.875" style="41" customWidth="1"/>
    <col min="3838" max="3838" width="22.75" style="41" customWidth="1"/>
    <col min="3839" max="3839" width="10.5" style="41" bestFit="1" customWidth="1"/>
    <col min="3840" max="3840" width="21.875" style="41" customWidth="1"/>
    <col min="3841" max="3841" width="17" style="41" customWidth="1"/>
    <col min="3842" max="3842" width="10.125" style="41" bestFit="1" customWidth="1"/>
    <col min="3843" max="3843" width="13" style="41" bestFit="1" customWidth="1"/>
    <col min="3844" max="3844" width="13.375" style="41" customWidth="1"/>
    <col min="3845" max="4078" width="9" style="41"/>
    <col min="4079" max="4079" width="12.625" style="41" customWidth="1"/>
    <col min="4080" max="4080" width="46.625" style="41" customWidth="1"/>
    <col min="4081" max="4081" width="0" style="41" hidden="1" customWidth="1"/>
    <col min="4082" max="4082" width="14" style="41" customWidth="1"/>
    <col min="4083" max="4083" width="11.75" style="41" bestFit="1" customWidth="1"/>
    <col min="4084" max="4084" width="0" style="41" hidden="1" customWidth="1"/>
    <col min="4085" max="4085" width="16.25" style="41" customWidth="1"/>
    <col min="4086" max="4086" width="14.125" style="41" customWidth="1"/>
    <col min="4087" max="4087" width="0" style="41" hidden="1" customWidth="1"/>
    <col min="4088" max="4088" width="16.25" style="41" customWidth="1"/>
    <col min="4089" max="4089" width="12.375" style="41" customWidth="1"/>
    <col min="4090" max="4090" width="0" style="41" hidden="1" customWidth="1"/>
    <col min="4091" max="4091" width="13.125" style="41" customWidth="1"/>
    <col min="4092" max="4092" width="0" style="41" hidden="1" customWidth="1"/>
    <col min="4093" max="4093" width="22.875" style="41" customWidth="1"/>
    <col min="4094" max="4094" width="22.75" style="41" customWidth="1"/>
    <col min="4095" max="4095" width="10.5" style="41" bestFit="1" customWidth="1"/>
    <col min="4096" max="4096" width="21.875" style="41" customWidth="1"/>
    <col min="4097" max="4097" width="17" style="41" customWidth="1"/>
    <col min="4098" max="4098" width="10.125" style="41" bestFit="1" customWidth="1"/>
    <col min="4099" max="4099" width="13" style="41" bestFit="1" customWidth="1"/>
    <col min="4100" max="4100" width="13.375" style="41" customWidth="1"/>
    <col min="4101" max="4334" width="9" style="41"/>
    <col min="4335" max="4335" width="12.625" style="41" customWidth="1"/>
    <col min="4336" max="4336" width="46.625" style="41" customWidth="1"/>
    <col min="4337" max="4337" width="0" style="41" hidden="1" customWidth="1"/>
    <col min="4338" max="4338" width="14" style="41" customWidth="1"/>
    <col min="4339" max="4339" width="11.75" style="41" bestFit="1" customWidth="1"/>
    <col min="4340" max="4340" width="0" style="41" hidden="1" customWidth="1"/>
    <col min="4341" max="4341" width="16.25" style="41" customWidth="1"/>
    <col min="4342" max="4342" width="14.125" style="41" customWidth="1"/>
    <col min="4343" max="4343" width="0" style="41" hidden="1" customWidth="1"/>
    <col min="4344" max="4344" width="16.25" style="41" customWidth="1"/>
    <col min="4345" max="4345" width="12.375" style="41" customWidth="1"/>
    <col min="4346" max="4346" width="0" style="41" hidden="1" customWidth="1"/>
    <col min="4347" max="4347" width="13.125" style="41" customWidth="1"/>
    <col min="4348" max="4348" width="0" style="41" hidden="1" customWidth="1"/>
    <col min="4349" max="4349" width="22.875" style="41" customWidth="1"/>
    <col min="4350" max="4350" width="22.75" style="41" customWidth="1"/>
    <col min="4351" max="4351" width="10.5" style="41" bestFit="1" customWidth="1"/>
    <col min="4352" max="4352" width="21.875" style="41" customWidth="1"/>
    <col min="4353" max="4353" width="17" style="41" customWidth="1"/>
    <col min="4354" max="4354" width="10.125" style="41" bestFit="1" customWidth="1"/>
    <col min="4355" max="4355" width="13" style="41" bestFit="1" customWidth="1"/>
    <col min="4356" max="4356" width="13.375" style="41" customWidth="1"/>
    <col min="4357" max="4590" width="9" style="41"/>
    <col min="4591" max="4591" width="12.625" style="41" customWidth="1"/>
    <col min="4592" max="4592" width="46.625" style="41" customWidth="1"/>
    <col min="4593" max="4593" width="0" style="41" hidden="1" customWidth="1"/>
    <col min="4594" max="4594" width="14" style="41" customWidth="1"/>
    <col min="4595" max="4595" width="11.75" style="41" bestFit="1" customWidth="1"/>
    <col min="4596" max="4596" width="0" style="41" hidden="1" customWidth="1"/>
    <col min="4597" max="4597" width="16.25" style="41" customWidth="1"/>
    <col min="4598" max="4598" width="14.125" style="41" customWidth="1"/>
    <col min="4599" max="4599" width="0" style="41" hidden="1" customWidth="1"/>
    <col min="4600" max="4600" width="16.25" style="41" customWidth="1"/>
    <col min="4601" max="4601" width="12.375" style="41" customWidth="1"/>
    <col min="4602" max="4602" width="0" style="41" hidden="1" customWidth="1"/>
    <col min="4603" max="4603" width="13.125" style="41" customWidth="1"/>
    <col min="4604" max="4604" width="0" style="41" hidden="1" customWidth="1"/>
    <col min="4605" max="4605" width="22.875" style="41" customWidth="1"/>
    <col min="4606" max="4606" width="22.75" style="41" customWidth="1"/>
    <col min="4607" max="4607" width="10.5" style="41" bestFit="1" customWidth="1"/>
    <col min="4608" max="4608" width="21.875" style="41" customWidth="1"/>
    <col min="4609" max="4609" width="17" style="41" customWidth="1"/>
    <col min="4610" max="4610" width="10.125" style="41" bestFit="1" customWidth="1"/>
    <col min="4611" max="4611" width="13" style="41" bestFit="1" customWidth="1"/>
    <col min="4612" max="4612" width="13.375" style="41" customWidth="1"/>
    <col min="4613" max="4846" width="9" style="41"/>
    <col min="4847" max="4847" width="12.625" style="41" customWidth="1"/>
    <col min="4848" max="4848" width="46.625" style="41" customWidth="1"/>
    <col min="4849" max="4849" width="0" style="41" hidden="1" customWidth="1"/>
    <col min="4850" max="4850" width="14" style="41" customWidth="1"/>
    <col min="4851" max="4851" width="11.75" style="41" bestFit="1" customWidth="1"/>
    <col min="4852" max="4852" width="0" style="41" hidden="1" customWidth="1"/>
    <col min="4853" max="4853" width="16.25" style="41" customWidth="1"/>
    <col min="4854" max="4854" width="14.125" style="41" customWidth="1"/>
    <col min="4855" max="4855" width="0" style="41" hidden="1" customWidth="1"/>
    <col min="4856" max="4856" width="16.25" style="41" customWidth="1"/>
    <col min="4857" max="4857" width="12.375" style="41" customWidth="1"/>
    <col min="4858" max="4858" width="0" style="41" hidden="1" customWidth="1"/>
    <col min="4859" max="4859" width="13.125" style="41" customWidth="1"/>
    <col min="4860" max="4860" width="0" style="41" hidden="1" customWidth="1"/>
    <col min="4861" max="4861" width="22.875" style="41" customWidth="1"/>
    <col min="4862" max="4862" width="22.75" style="41" customWidth="1"/>
    <col min="4863" max="4863" width="10.5" style="41" bestFit="1" customWidth="1"/>
    <col min="4864" max="4864" width="21.875" style="41" customWidth="1"/>
    <col min="4865" max="4865" width="17" style="41" customWidth="1"/>
    <col min="4866" max="4866" width="10.125" style="41" bestFit="1" customWidth="1"/>
    <col min="4867" max="4867" width="13" style="41" bestFit="1" customWidth="1"/>
    <col min="4868" max="4868" width="13.375" style="41" customWidth="1"/>
    <col min="4869" max="5102" width="9" style="41"/>
    <col min="5103" max="5103" width="12.625" style="41" customWidth="1"/>
    <col min="5104" max="5104" width="46.625" style="41" customWidth="1"/>
    <col min="5105" max="5105" width="0" style="41" hidden="1" customWidth="1"/>
    <col min="5106" max="5106" width="14" style="41" customWidth="1"/>
    <col min="5107" max="5107" width="11.75" style="41" bestFit="1" customWidth="1"/>
    <col min="5108" max="5108" width="0" style="41" hidden="1" customWidth="1"/>
    <col min="5109" max="5109" width="16.25" style="41" customWidth="1"/>
    <col min="5110" max="5110" width="14.125" style="41" customWidth="1"/>
    <col min="5111" max="5111" width="0" style="41" hidden="1" customWidth="1"/>
    <col min="5112" max="5112" width="16.25" style="41" customWidth="1"/>
    <col min="5113" max="5113" width="12.375" style="41" customWidth="1"/>
    <col min="5114" max="5114" width="0" style="41" hidden="1" customWidth="1"/>
    <col min="5115" max="5115" width="13.125" style="41" customWidth="1"/>
    <col min="5116" max="5116" width="0" style="41" hidden="1" customWidth="1"/>
    <col min="5117" max="5117" width="22.875" style="41" customWidth="1"/>
    <col min="5118" max="5118" width="22.75" style="41" customWidth="1"/>
    <col min="5119" max="5119" width="10.5" style="41" bestFit="1" customWidth="1"/>
    <col min="5120" max="5120" width="21.875" style="41" customWidth="1"/>
    <col min="5121" max="5121" width="17" style="41" customWidth="1"/>
    <col min="5122" max="5122" width="10.125" style="41" bestFit="1" customWidth="1"/>
    <col min="5123" max="5123" width="13" style="41" bestFit="1" customWidth="1"/>
    <col min="5124" max="5124" width="13.375" style="41" customWidth="1"/>
    <col min="5125" max="5358" width="9" style="41"/>
    <col min="5359" max="5359" width="12.625" style="41" customWidth="1"/>
    <col min="5360" max="5360" width="46.625" style="41" customWidth="1"/>
    <col min="5361" max="5361" width="0" style="41" hidden="1" customWidth="1"/>
    <col min="5362" max="5362" width="14" style="41" customWidth="1"/>
    <col min="5363" max="5363" width="11.75" style="41" bestFit="1" customWidth="1"/>
    <col min="5364" max="5364" width="0" style="41" hidden="1" customWidth="1"/>
    <col min="5365" max="5365" width="16.25" style="41" customWidth="1"/>
    <col min="5366" max="5366" width="14.125" style="41" customWidth="1"/>
    <col min="5367" max="5367" width="0" style="41" hidden="1" customWidth="1"/>
    <col min="5368" max="5368" width="16.25" style="41" customWidth="1"/>
    <col min="5369" max="5369" width="12.375" style="41" customWidth="1"/>
    <col min="5370" max="5370" width="0" style="41" hidden="1" customWidth="1"/>
    <col min="5371" max="5371" width="13.125" style="41" customWidth="1"/>
    <col min="5372" max="5372" width="0" style="41" hidden="1" customWidth="1"/>
    <col min="5373" max="5373" width="22.875" style="41" customWidth="1"/>
    <col min="5374" max="5374" width="22.75" style="41" customWidth="1"/>
    <col min="5375" max="5375" width="10.5" style="41" bestFit="1" customWidth="1"/>
    <col min="5376" max="5376" width="21.875" style="41" customWidth="1"/>
    <col min="5377" max="5377" width="17" style="41" customWidth="1"/>
    <col min="5378" max="5378" width="10.125" style="41" bestFit="1" customWidth="1"/>
    <col min="5379" max="5379" width="13" style="41" bestFit="1" customWidth="1"/>
    <col min="5380" max="5380" width="13.375" style="41" customWidth="1"/>
    <col min="5381" max="5614" width="9" style="41"/>
    <col min="5615" max="5615" width="12.625" style="41" customWidth="1"/>
    <col min="5616" max="5616" width="46.625" style="41" customWidth="1"/>
    <col min="5617" max="5617" width="0" style="41" hidden="1" customWidth="1"/>
    <col min="5618" max="5618" width="14" style="41" customWidth="1"/>
    <col min="5619" max="5619" width="11.75" style="41" bestFit="1" customWidth="1"/>
    <col min="5620" max="5620" width="0" style="41" hidden="1" customWidth="1"/>
    <col min="5621" max="5621" width="16.25" style="41" customWidth="1"/>
    <col min="5622" max="5622" width="14.125" style="41" customWidth="1"/>
    <col min="5623" max="5623" width="0" style="41" hidden="1" customWidth="1"/>
    <col min="5624" max="5624" width="16.25" style="41" customWidth="1"/>
    <col min="5625" max="5625" width="12.375" style="41" customWidth="1"/>
    <col min="5626" max="5626" width="0" style="41" hidden="1" customWidth="1"/>
    <col min="5627" max="5627" width="13.125" style="41" customWidth="1"/>
    <col min="5628" max="5628" width="0" style="41" hidden="1" customWidth="1"/>
    <col min="5629" max="5629" width="22.875" style="41" customWidth="1"/>
    <col min="5630" max="5630" width="22.75" style="41" customWidth="1"/>
    <col min="5631" max="5631" width="10.5" style="41" bestFit="1" customWidth="1"/>
    <col min="5632" max="5632" width="21.875" style="41" customWidth="1"/>
    <col min="5633" max="5633" width="17" style="41" customWidth="1"/>
    <col min="5634" max="5634" width="10.125" style="41" bestFit="1" customWidth="1"/>
    <col min="5635" max="5635" width="13" style="41" bestFit="1" customWidth="1"/>
    <col min="5636" max="5636" width="13.375" style="41" customWidth="1"/>
    <col min="5637" max="5870" width="9" style="41"/>
    <col min="5871" max="5871" width="12.625" style="41" customWidth="1"/>
    <col min="5872" max="5872" width="46.625" style="41" customWidth="1"/>
    <col min="5873" max="5873" width="0" style="41" hidden="1" customWidth="1"/>
    <col min="5874" max="5874" width="14" style="41" customWidth="1"/>
    <col min="5875" max="5875" width="11.75" style="41" bestFit="1" customWidth="1"/>
    <col min="5876" max="5876" width="0" style="41" hidden="1" customWidth="1"/>
    <col min="5877" max="5877" width="16.25" style="41" customWidth="1"/>
    <col min="5878" max="5878" width="14.125" style="41" customWidth="1"/>
    <col min="5879" max="5879" width="0" style="41" hidden="1" customWidth="1"/>
    <col min="5880" max="5880" width="16.25" style="41" customWidth="1"/>
    <col min="5881" max="5881" width="12.375" style="41" customWidth="1"/>
    <col min="5882" max="5882" width="0" style="41" hidden="1" customWidth="1"/>
    <col min="5883" max="5883" width="13.125" style="41" customWidth="1"/>
    <col min="5884" max="5884" width="0" style="41" hidden="1" customWidth="1"/>
    <col min="5885" max="5885" width="22.875" style="41" customWidth="1"/>
    <col min="5886" max="5886" width="22.75" style="41" customWidth="1"/>
    <col min="5887" max="5887" width="10.5" style="41" bestFit="1" customWidth="1"/>
    <col min="5888" max="5888" width="21.875" style="41" customWidth="1"/>
    <col min="5889" max="5889" width="17" style="41" customWidth="1"/>
    <col min="5890" max="5890" width="10.125" style="41" bestFit="1" customWidth="1"/>
    <col min="5891" max="5891" width="13" style="41" bestFit="1" customWidth="1"/>
    <col min="5892" max="5892" width="13.375" style="41" customWidth="1"/>
    <col min="5893" max="6126" width="9" style="41"/>
    <col min="6127" max="6127" width="12.625" style="41" customWidth="1"/>
    <col min="6128" max="6128" width="46.625" style="41" customWidth="1"/>
    <col min="6129" max="6129" width="0" style="41" hidden="1" customWidth="1"/>
    <col min="6130" max="6130" width="14" style="41" customWidth="1"/>
    <col min="6131" max="6131" width="11.75" style="41" bestFit="1" customWidth="1"/>
    <col min="6132" max="6132" width="0" style="41" hidden="1" customWidth="1"/>
    <col min="6133" max="6133" width="16.25" style="41" customWidth="1"/>
    <col min="6134" max="6134" width="14.125" style="41" customWidth="1"/>
    <col min="6135" max="6135" width="0" style="41" hidden="1" customWidth="1"/>
    <col min="6136" max="6136" width="16.25" style="41" customWidth="1"/>
    <col min="6137" max="6137" width="12.375" style="41" customWidth="1"/>
    <col min="6138" max="6138" width="0" style="41" hidden="1" customWidth="1"/>
    <col min="6139" max="6139" width="13.125" style="41" customWidth="1"/>
    <col min="6140" max="6140" width="0" style="41" hidden="1" customWidth="1"/>
    <col min="6141" max="6141" width="22.875" style="41" customWidth="1"/>
    <col min="6142" max="6142" width="22.75" style="41" customWidth="1"/>
    <col min="6143" max="6143" width="10.5" style="41" bestFit="1" customWidth="1"/>
    <col min="6144" max="6144" width="21.875" style="41" customWidth="1"/>
    <col min="6145" max="6145" width="17" style="41" customWidth="1"/>
    <col min="6146" max="6146" width="10.125" style="41" bestFit="1" customWidth="1"/>
    <col min="6147" max="6147" width="13" style="41" bestFit="1" customWidth="1"/>
    <col min="6148" max="6148" width="13.375" style="41" customWidth="1"/>
    <col min="6149" max="6382" width="9" style="41"/>
    <col min="6383" max="6383" width="12.625" style="41" customWidth="1"/>
    <col min="6384" max="6384" width="46.625" style="41" customWidth="1"/>
    <col min="6385" max="6385" width="0" style="41" hidden="1" customWidth="1"/>
    <col min="6386" max="6386" width="14" style="41" customWidth="1"/>
    <col min="6387" max="6387" width="11.75" style="41" bestFit="1" customWidth="1"/>
    <col min="6388" max="6388" width="0" style="41" hidden="1" customWidth="1"/>
    <col min="6389" max="6389" width="16.25" style="41" customWidth="1"/>
    <col min="6390" max="6390" width="14.125" style="41" customWidth="1"/>
    <col min="6391" max="6391" width="0" style="41" hidden="1" customWidth="1"/>
    <col min="6392" max="6392" width="16.25" style="41" customWidth="1"/>
    <col min="6393" max="6393" width="12.375" style="41" customWidth="1"/>
    <col min="6394" max="6394" width="0" style="41" hidden="1" customWidth="1"/>
    <col min="6395" max="6395" width="13.125" style="41" customWidth="1"/>
    <col min="6396" max="6396" width="0" style="41" hidden="1" customWidth="1"/>
    <col min="6397" max="6397" width="22.875" style="41" customWidth="1"/>
    <col min="6398" max="6398" width="22.75" style="41" customWidth="1"/>
    <col min="6399" max="6399" width="10.5" style="41" bestFit="1" customWidth="1"/>
    <col min="6400" max="6400" width="21.875" style="41" customWidth="1"/>
    <col min="6401" max="6401" width="17" style="41" customWidth="1"/>
    <col min="6402" max="6402" width="10.125" style="41" bestFit="1" customWidth="1"/>
    <col min="6403" max="6403" width="13" style="41" bestFit="1" customWidth="1"/>
    <col min="6404" max="6404" width="13.375" style="41" customWidth="1"/>
    <col min="6405" max="6638" width="9" style="41"/>
    <col min="6639" max="6639" width="12.625" style="41" customWidth="1"/>
    <col min="6640" max="6640" width="46.625" style="41" customWidth="1"/>
    <col min="6641" max="6641" width="0" style="41" hidden="1" customWidth="1"/>
    <col min="6642" max="6642" width="14" style="41" customWidth="1"/>
    <col min="6643" max="6643" width="11.75" style="41" bestFit="1" customWidth="1"/>
    <col min="6644" max="6644" width="0" style="41" hidden="1" customWidth="1"/>
    <col min="6645" max="6645" width="16.25" style="41" customWidth="1"/>
    <col min="6646" max="6646" width="14.125" style="41" customWidth="1"/>
    <col min="6647" max="6647" width="0" style="41" hidden="1" customWidth="1"/>
    <col min="6648" max="6648" width="16.25" style="41" customWidth="1"/>
    <col min="6649" max="6649" width="12.375" style="41" customWidth="1"/>
    <col min="6650" max="6650" width="0" style="41" hidden="1" customWidth="1"/>
    <col min="6651" max="6651" width="13.125" style="41" customWidth="1"/>
    <col min="6652" max="6652" width="0" style="41" hidden="1" customWidth="1"/>
    <col min="6653" max="6653" width="22.875" style="41" customWidth="1"/>
    <col min="6654" max="6654" width="22.75" style="41" customWidth="1"/>
    <col min="6655" max="6655" width="10.5" style="41" bestFit="1" customWidth="1"/>
    <col min="6656" max="6656" width="21.875" style="41" customWidth="1"/>
    <col min="6657" max="6657" width="17" style="41" customWidth="1"/>
    <col min="6658" max="6658" width="10.125" style="41" bestFit="1" customWidth="1"/>
    <col min="6659" max="6659" width="13" style="41" bestFit="1" customWidth="1"/>
    <col min="6660" max="6660" width="13.375" style="41" customWidth="1"/>
    <col min="6661" max="6894" width="9" style="41"/>
    <col min="6895" max="6895" width="12.625" style="41" customWidth="1"/>
    <col min="6896" max="6896" width="46.625" style="41" customWidth="1"/>
    <col min="6897" max="6897" width="0" style="41" hidden="1" customWidth="1"/>
    <col min="6898" max="6898" width="14" style="41" customWidth="1"/>
    <col min="6899" max="6899" width="11.75" style="41" bestFit="1" customWidth="1"/>
    <col min="6900" max="6900" width="0" style="41" hidden="1" customWidth="1"/>
    <col min="6901" max="6901" width="16.25" style="41" customWidth="1"/>
    <col min="6902" max="6902" width="14.125" style="41" customWidth="1"/>
    <col min="6903" max="6903" width="0" style="41" hidden="1" customWidth="1"/>
    <col min="6904" max="6904" width="16.25" style="41" customWidth="1"/>
    <col min="6905" max="6905" width="12.375" style="41" customWidth="1"/>
    <col min="6906" max="6906" width="0" style="41" hidden="1" customWidth="1"/>
    <col min="6907" max="6907" width="13.125" style="41" customWidth="1"/>
    <col min="6908" max="6908" width="0" style="41" hidden="1" customWidth="1"/>
    <col min="6909" max="6909" width="22.875" style="41" customWidth="1"/>
    <col min="6910" max="6910" width="22.75" style="41" customWidth="1"/>
    <col min="6911" max="6911" width="10.5" style="41" bestFit="1" customWidth="1"/>
    <col min="6912" max="6912" width="21.875" style="41" customWidth="1"/>
    <col min="6913" max="6913" width="17" style="41" customWidth="1"/>
    <col min="6914" max="6914" width="10.125" style="41" bestFit="1" customWidth="1"/>
    <col min="6915" max="6915" width="13" style="41" bestFit="1" customWidth="1"/>
    <col min="6916" max="6916" width="13.375" style="41" customWidth="1"/>
    <col min="6917" max="7150" width="9" style="41"/>
    <col min="7151" max="7151" width="12.625" style="41" customWidth="1"/>
    <col min="7152" max="7152" width="46.625" style="41" customWidth="1"/>
    <col min="7153" max="7153" width="0" style="41" hidden="1" customWidth="1"/>
    <col min="7154" max="7154" width="14" style="41" customWidth="1"/>
    <col min="7155" max="7155" width="11.75" style="41" bestFit="1" customWidth="1"/>
    <col min="7156" max="7156" width="0" style="41" hidden="1" customWidth="1"/>
    <col min="7157" max="7157" width="16.25" style="41" customWidth="1"/>
    <col min="7158" max="7158" width="14.125" style="41" customWidth="1"/>
    <col min="7159" max="7159" width="0" style="41" hidden="1" customWidth="1"/>
    <col min="7160" max="7160" width="16.25" style="41" customWidth="1"/>
    <col min="7161" max="7161" width="12.375" style="41" customWidth="1"/>
    <col min="7162" max="7162" width="0" style="41" hidden="1" customWidth="1"/>
    <col min="7163" max="7163" width="13.125" style="41" customWidth="1"/>
    <col min="7164" max="7164" width="0" style="41" hidden="1" customWidth="1"/>
    <col min="7165" max="7165" width="22.875" style="41" customWidth="1"/>
    <col min="7166" max="7166" width="22.75" style="41" customWidth="1"/>
    <col min="7167" max="7167" width="10.5" style="41" bestFit="1" customWidth="1"/>
    <col min="7168" max="7168" width="21.875" style="41" customWidth="1"/>
    <col min="7169" max="7169" width="17" style="41" customWidth="1"/>
    <col min="7170" max="7170" width="10.125" style="41" bestFit="1" customWidth="1"/>
    <col min="7171" max="7171" width="13" style="41" bestFit="1" customWidth="1"/>
    <col min="7172" max="7172" width="13.375" style="41" customWidth="1"/>
    <col min="7173" max="7406" width="9" style="41"/>
    <col min="7407" max="7407" width="12.625" style="41" customWidth="1"/>
    <col min="7408" max="7408" width="46.625" style="41" customWidth="1"/>
    <col min="7409" max="7409" width="0" style="41" hidden="1" customWidth="1"/>
    <col min="7410" max="7410" width="14" style="41" customWidth="1"/>
    <col min="7411" max="7411" width="11.75" style="41" bestFit="1" customWidth="1"/>
    <col min="7412" max="7412" width="0" style="41" hidden="1" customWidth="1"/>
    <col min="7413" max="7413" width="16.25" style="41" customWidth="1"/>
    <col min="7414" max="7414" width="14.125" style="41" customWidth="1"/>
    <col min="7415" max="7415" width="0" style="41" hidden="1" customWidth="1"/>
    <col min="7416" max="7416" width="16.25" style="41" customWidth="1"/>
    <col min="7417" max="7417" width="12.375" style="41" customWidth="1"/>
    <col min="7418" max="7418" width="0" style="41" hidden="1" customWidth="1"/>
    <col min="7419" max="7419" width="13.125" style="41" customWidth="1"/>
    <col min="7420" max="7420" width="0" style="41" hidden="1" customWidth="1"/>
    <col min="7421" max="7421" width="22.875" style="41" customWidth="1"/>
    <col min="7422" max="7422" width="22.75" style="41" customWidth="1"/>
    <col min="7423" max="7423" width="10.5" style="41" bestFit="1" customWidth="1"/>
    <col min="7424" max="7424" width="21.875" style="41" customWidth="1"/>
    <col min="7425" max="7425" width="17" style="41" customWidth="1"/>
    <col min="7426" max="7426" width="10.125" style="41" bestFit="1" customWidth="1"/>
    <col min="7427" max="7427" width="13" style="41" bestFit="1" customWidth="1"/>
    <col min="7428" max="7428" width="13.375" style="41" customWidth="1"/>
    <col min="7429" max="7662" width="9" style="41"/>
    <col min="7663" max="7663" width="12.625" style="41" customWidth="1"/>
    <col min="7664" max="7664" width="46.625" style="41" customWidth="1"/>
    <col min="7665" max="7665" width="0" style="41" hidden="1" customWidth="1"/>
    <col min="7666" max="7666" width="14" style="41" customWidth="1"/>
    <col min="7667" max="7667" width="11.75" style="41" bestFit="1" customWidth="1"/>
    <col min="7668" max="7668" width="0" style="41" hidden="1" customWidth="1"/>
    <col min="7669" max="7669" width="16.25" style="41" customWidth="1"/>
    <col min="7670" max="7670" width="14.125" style="41" customWidth="1"/>
    <col min="7671" max="7671" width="0" style="41" hidden="1" customWidth="1"/>
    <col min="7672" max="7672" width="16.25" style="41" customWidth="1"/>
    <col min="7673" max="7673" width="12.375" style="41" customWidth="1"/>
    <col min="7674" max="7674" width="0" style="41" hidden="1" customWidth="1"/>
    <col min="7675" max="7675" width="13.125" style="41" customWidth="1"/>
    <col min="7676" max="7676" width="0" style="41" hidden="1" customWidth="1"/>
    <col min="7677" max="7677" width="22.875" style="41" customWidth="1"/>
    <col min="7678" max="7678" width="22.75" style="41" customWidth="1"/>
    <col min="7679" max="7679" width="10.5" style="41" bestFit="1" customWidth="1"/>
    <col min="7680" max="7680" width="21.875" style="41" customWidth="1"/>
    <col min="7681" max="7681" width="17" style="41" customWidth="1"/>
    <col min="7682" max="7682" width="10.125" style="41" bestFit="1" customWidth="1"/>
    <col min="7683" max="7683" width="13" style="41" bestFit="1" customWidth="1"/>
    <col min="7684" max="7684" width="13.375" style="41" customWidth="1"/>
    <col min="7685" max="7918" width="9" style="41"/>
    <col min="7919" max="7919" width="12.625" style="41" customWidth="1"/>
    <col min="7920" max="7920" width="46.625" style="41" customWidth="1"/>
    <col min="7921" max="7921" width="0" style="41" hidden="1" customWidth="1"/>
    <col min="7922" max="7922" width="14" style="41" customWidth="1"/>
    <col min="7923" max="7923" width="11.75" style="41" bestFit="1" customWidth="1"/>
    <col min="7924" max="7924" width="0" style="41" hidden="1" customWidth="1"/>
    <col min="7925" max="7925" width="16.25" style="41" customWidth="1"/>
    <col min="7926" max="7926" width="14.125" style="41" customWidth="1"/>
    <col min="7927" max="7927" width="0" style="41" hidden="1" customWidth="1"/>
    <col min="7928" max="7928" width="16.25" style="41" customWidth="1"/>
    <col min="7929" max="7929" width="12.375" style="41" customWidth="1"/>
    <col min="7930" max="7930" width="0" style="41" hidden="1" customWidth="1"/>
    <col min="7931" max="7931" width="13.125" style="41" customWidth="1"/>
    <col min="7932" max="7932" width="0" style="41" hidden="1" customWidth="1"/>
    <col min="7933" max="7933" width="22.875" style="41" customWidth="1"/>
    <col min="7934" max="7934" width="22.75" style="41" customWidth="1"/>
    <col min="7935" max="7935" width="10.5" style="41" bestFit="1" customWidth="1"/>
    <col min="7936" max="7936" width="21.875" style="41" customWidth="1"/>
    <col min="7937" max="7937" width="17" style="41" customWidth="1"/>
    <col min="7938" max="7938" width="10.125" style="41" bestFit="1" customWidth="1"/>
    <col min="7939" max="7939" width="13" style="41" bestFit="1" customWidth="1"/>
    <col min="7940" max="7940" width="13.375" style="41" customWidth="1"/>
    <col min="7941" max="8174" width="9" style="41"/>
    <col min="8175" max="8175" width="12.625" style="41" customWidth="1"/>
    <col min="8176" max="8176" width="46.625" style="41" customWidth="1"/>
    <col min="8177" max="8177" width="0" style="41" hidden="1" customWidth="1"/>
    <col min="8178" max="8178" width="14" style="41" customWidth="1"/>
    <col min="8179" max="8179" width="11.75" style="41" bestFit="1" customWidth="1"/>
    <col min="8180" max="8180" width="0" style="41" hidden="1" customWidth="1"/>
    <col min="8181" max="8181" width="16.25" style="41" customWidth="1"/>
    <col min="8182" max="8182" width="14.125" style="41" customWidth="1"/>
    <col min="8183" max="8183" width="0" style="41" hidden="1" customWidth="1"/>
    <col min="8184" max="8184" width="16.25" style="41" customWidth="1"/>
    <col min="8185" max="8185" width="12.375" style="41" customWidth="1"/>
    <col min="8186" max="8186" width="0" style="41" hidden="1" customWidth="1"/>
    <col min="8187" max="8187" width="13.125" style="41" customWidth="1"/>
    <col min="8188" max="8188" width="0" style="41" hidden="1" customWidth="1"/>
    <col min="8189" max="8189" width="22.875" style="41" customWidth="1"/>
    <col min="8190" max="8190" width="22.75" style="41" customWidth="1"/>
    <col min="8191" max="8191" width="10.5" style="41" bestFit="1" customWidth="1"/>
    <col min="8192" max="8192" width="21.875" style="41" customWidth="1"/>
    <col min="8193" max="8193" width="17" style="41" customWidth="1"/>
    <col min="8194" max="8194" width="10.125" style="41" bestFit="1" customWidth="1"/>
    <col min="8195" max="8195" width="13" style="41" bestFit="1" customWidth="1"/>
    <col min="8196" max="8196" width="13.375" style="41" customWidth="1"/>
    <col min="8197" max="8430" width="9" style="41"/>
    <col min="8431" max="8431" width="12.625" style="41" customWidth="1"/>
    <col min="8432" max="8432" width="46.625" style="41" customWidth="1"/>
    <col min="8433" max="8433" width="0" style="41" hidden="1" customWidth="1"/>
    <col min="8434" max="8434" width="14" style="41" customWidth="1"/>
    <col min="8435" max="8435" width="11.75" style="41" bestFit="1" customWidth="1"/>
    <col min="8436" max="8436" width="0" style="41" hidden="1" customWidth="1"/>
    <col min="8437" max="8437" width="16.25" style="41" customWidth="1"/>
    <col min="8438" max="8438" width="14.125" style="41" customWidth="1"/>
    <col min="8439" max="8439" width="0" style="41" hidden="1" customWidth="1"/>
    <col min="8440" max="8440" width="16.25" style="41" customWidth="1"/>
    <col min="8441" max="8441" width="12.375" style="41" customWidth="1"/>
    <col min="8442" max="8442" width="0" style="41" hidden="1" customWidth="1"/>
    <col min="8443" max="8443" width="13.125" style="41" customWidth="1"/>
    <col min="8444" max="8444" width="0" style="41" hidden="1" customWidth="1"/>
    <col min="8445" max="8445" width="22.875" style="41" customWidth="1"/>
    <col min="8446" max="8446" width="22.75" style="41" customWidth="1"/>
    <col min="8447" max="8447" width="10.5" style="41" bestFit="1" customWidth="1"/>
    <col min="8448" max="8448" width="21.875" style="41" customWidth="1"/>
    <col min="8449" max="8449" width="17" style="41" customWidth="1"/>
    <col min="8450" max="8450" width="10.125" style="41" bestFit="1" customWidth="1"/>
    <col min="8451" max="8451" width="13" style="41" bestFit="1" customWidth="1"/>
    <col min="8452" max="8452" width="13.375" style="41" customWidth="1"/>
    <col min="8453" max="8686" width="9" style="41"/>
    <col min="8687" max="8687" width="12.625" style="41" customWidth="1"/>
    <col min="8688" max="8688" width="46.625" style="41" customWidth="1"/>
    <col min="8689" max="8689" width="0" style="41" hidden="1" customWidth="1"/>
    <col min="8690" max="8690" width="14" style="41" customWidth="1"/>
    <col min="8691" max="8691" width="11.75" style="41" bestFit="1" customWidth="1"/>
    <col min="8692" max="8692" width="0" style="41" hidden="1" customWidth="1"/>
    <col min="8693" max="8693" width="16.25" style="41" customWidth="1"/>
    <col min="8694" max="8694" width="14.125" style="41" customWidth="1"/>
    <col min="8695" max="8695" width="0" style="41" hidden="1" customWidth="1"/>
    <col min="8696" max="8696" width="16.25" style="41" customWidth="1"/>
    <col min="8697" max="8697" width="12.375" style="41" customWidth="1"/>
    <col min="8698" max="8698" width="0" style="41" hidden="1" customWidth="1"/>
    <col min="8699" max="8699" width="13.125" style="41" customWidth="1"/>
    <col min="8700" max="8700" width="0" style="41" hidden="1" customWidth="1"/>
    <col min="8701" max="8701" width="22.875" style="41" customWidth="1"/>
    <col min="8702" max="8702" width="22.75" style="41" customWidth="1"/>
    <col min="8703" max="8703" width="10.5" style="41" bestFit="1" customWidth="1"/>
    <col min="8704" max="8704" width="21.875" style="41" customWidth="1"/>
    <col min="8705" max="8705" width="17" style="41" customWidth="1"/>
    <col min="8706" max="8706" width="10.125" style="41" bestFit="1" customWidth="1"/>
    <col min="8707" max="8707" width="13" style="41" bestFit="1" customWidth="1"/>
    <col min="8708" max="8708" width="13.375" style="41" customWidth="1"/>
    <col min="8709" max="8942" width="9" style="41"/>
    <col min="8943" max="8943" width="12.625" style="41" customWidth="1"/>
    <col min="8944" max="8944" width="46.625" style="41" customWidth="1"/>
    <col min="8945" max="8945" width="0" style="41" hidden="1" customWidth="1"/>
    <col min="8946" max="8946" width="14" style="41" customWidth="1"/>
    <col min="8947" max="8947" width="11.75" style="41" bestFit="1" customWidth="1"/>
    <col min="8948" max="8948" width="0" style="41" hidden="1" customWidth="1"/>
    <col min="8949" max="8949" width="16.25" style="41" customWidth="1"/>
    <col min="8950" max="8950" width="14.125" style="41" customWidth="1"/>
    <col min="8951" max="8951" width="0" style="41" hidden="1" customWidth="1"/>
    <col min="8952" max="8952" width="16.25" style="41" customWidth="1"/>
    <col min="8953" max="8953" width="12.375" style="41" customWidth="1"/>
    <col min="8954" max="8954" width="0" style="41" hidden="1" customWidth="1"/>
    <col min="8955" max="8955" width="13.125" style="41" customWidth="1"/>
    <col min="8956" max="8956" width="0" style="41" hidden="1" customWidth="1"/>
    <col min="8957" max="8957" width="22.875" style="41" customWidth="1"/>
    <col min="8958" max="8958" width="22.75" style="41" customWidth="1"/>
    <col min="8959" max="8959" width="10.5" style="41" bestFit="1" customWidth="1"/>
    <col min="8960" max="8960" width="21.875" style="41" customWidth="1"/>
    <col min="8961" max="8961" width="17" style="41" customWidth="1"/>
    <col min="8962" max="8962" width="10.125" style="41" bestFit="1" customWidth="1"/>
    <col min="8963" max="8963" width="13" style="41" bestFit="1" customWidth="1"/>
    <col min="8964" max="8964" width="13.375" style="41" customWidth="1"/>
    <col min="8965" max="9198" width="9" style="41"/>
    <col min="9199" max="9199" width="12.625" style="41" customWidth="1"/>
    <col min="9200" max="9200" width="46.625" style="41" customWidth="1"/>
    <col min="9201" max="9201" width="0" style="41" hidden="1" customWidth="1"/>
    <col min="9202" max="9202" width="14" style="41" customWidth="1"/>
    <col min="9203" max="9203" width="11.75" style="41" bestFit="1" customWidth="1"/>
    <col min="9204" max="9204" width="0" style="41" hidden="1" customWidth="1"/>
    <col min="9205" max="9205" width="16.25" style="41" customWidth="1"/>
    <col min="9206" max="9206" width="14.125" style="41" customWidth="1"/>
    <col min="9207" max="9207" width="0" style="41" hidden="1" customWidth="1"/>
    <col min="9208" max="9208" width="16.25" style="41" customWidth="1"/>
    <col min="9209" max="9209" width="12.375" style="41" customWidth="1"/>
    <col min="9210" max="9210" width="0" style="41" hidden="1" customWidth="1"/>
    <col min="9211" max="9211" width="13.125" style="41" customWidth="1"/>
    <col min="9212" max="9212" width="0" style="41" hidden="1" customWidth="1"/>
    <col min="9213" max="9213" width="22.875" style="41" customWidth="1"/>
    <col min="9214" max="9214" width="22.75" style="41" customWidth="1"/>
    <col min="9215" max="9215" width="10.5" style="41" bestFit="1" customWidth="1"/>
    <col min="9216" max="9216" width="21.875" style="41" customWidth="1"/>
    <col min="9217" max="9217" width="17" style="41" customWidth="1"/>
    <col min="9218" max="9218" width="10.125" style="41" bestFit="1" customWidth="1"/>
    <col min="9219" max="9219" width="13" style="41" bestFit="1" customWidth="1"/>
    <col min="9220" max="9220" width="13.375" style="41" customWidth="1"/>
    <col min="9221" max="9454" width="9" style="41"/>
    <col min="9455" max="9455" width="12.625" style="41" customWidth="1"/>
    <col min="9456" max="9456" width="46.625" style="41" customWidth="1"/>
    <col min="9457" max="9457" width="0" style="41" hidden="1" customWidth="1"/>
    <col min="9458" max="9458" width="14" style="41" customWidth="1"/>
    <col min="9459" max="9459" width="11.75" style="41" bestFit="1" customWidth="1"/>
    <col min="9460" max="9460" width="0" style="41" hidden="1" customWidth="1"/>
    <col min="9461" max="9461" width="16.25" style="41" customWidth="1"/>
    <col min="9462" max="9462" width="14.125" style="41" customWidth="1"/>
    <col min="9463" max="9463" width="0" style="41" hidden="1" customWidth="1"/>
    <col min="9464" max="9464" width="16.25" style="41" customWidth="1"/>
    <col min="9465" max="9465" width="12.375" style="41" customWidth="1"/>
    <col min="9466" max="9466" width="0" style="41" hidden="1" customWidth="1"/>
    <col min="9467" max="9467" width="13.125" style="41" customWidth="1"/>
    <col min="9468" max="9468" width="0" style="41" hidden="1" customWidth="1"/>
    <col min="9469" max="9469" width="22.875" style="41" customWidth="1"/>
    <col min="9470" max="9470" width="22.75" style="41" customWidth="1"/>
    <col min="9471" max="9471" width="10.5" style="41" bestFit="1" customWidth="1"/>
    <col min="9472" max="9472" width="21.875" style="41" customWidth="1"/>
    <col min="9473" max="9473" width="17" style="41" customWidth="1"/>
    <col min="9474" max="9474" width="10.125" style="41" bestFit="1" customWidth="1"/>
    <col min="9475" max="9475" width="13" style="41" bestFit="1" customWidth="1"/>
    <col min="9476" max="9476" width="13.375" style="41" customWidth="1"/>
    <col min="9477" max="9710" width="9" style="41"/>
    <col min="9711" max="9711" width="12.625" style="41" customWidth="1"/>
    <col min="9712" max="9712" width="46.625" style="41" customWidth="1"/>
    <col min="9713" max="9713" width="0" style="41" hidden="1" customWidth="1"/>
    <col min="9714" max="9714" width="14" style="41" customWidth="1"/>
    <col min="9715" max="9715" width="11.75" style="41" bestFit="1" customWidth="1"/>
    <col min="9716" max="9716" width="0" style="41" hidden="1" customWidth="1"/>
    <col min="9717" max="9717" width="16.25" style="41" customWidth="1"/>
    <col min="9718" max="9718" width="14.125" style="41" customWidth="1"/>
    <col min="9719" max="9719" width="0" style="41" hidden="1" customWidth="1"/>
    <col min="9720" max="9720" width="16.25" style="41" customWidth="1"/>
    <col min="9721" max="9721" width="12.375" style="41" customWidth="1"/>
    <col min="9722" max="9722" width="0" style="41" hidden="1" customWidth="1"/>
    <col min="9723" max="9723" width="13.125" style="41" customWidth="1"/>
    <col min="9724" max="9724" width="0" style="41" hidden="1" customWidth="1"/>
    <col min="9725" max="9725" width="22.875" style="41" customWidth="1"/>
    <col min="9726" max="9726" width="22.75" style="41" customWidth="1"/>
    <col min="9727" max="9727" width="10.5" style="41" bestFit="1" customWidth="1"/>
    <col min="9728" max="9728" width="21.875" style="41" customWidth="1"/>
    <col min="9729" max="9729" width="17" style="41" customWidth="1"/>
    <col min="9730" max="9730" width="10.125" style="41" bestFit="1" customWidth="1"/>
    <col min="9731" max="9731" width="13" style="41" bestFit="1" customWidth="1"/>
    <col min="9732" max="9732" width="13.375" style="41" customWidth="1"/>
    <col min="9733" max="9966" width="9" style="41"/>
    <col min="9967" max="9967" width="12.625" style="41" customWidth="1"/>
    <col min="9968" max="9968" width="46.625" style="41" customWidth="1"/>
    <col min="9969" max="9969" width="0" style="41" hidden="1" customWidth="1"/>
    <col min="9970" max="9970" width="14" style="41" customWidth="1"/>
    <col min="9971" max="9971" width="11.75" style="41" bestFit="1" customWidth="1"/>
    <col min="9972" max="9972" width="0" style="41" hidden="1" customWidth="1"/>
    <col min="9973" max="9973" width="16.25" style="41" customWidth="1"/>
    <col min="9974" max="9974" width="14.125" style="41" customWidth="1"/>
    <col min="9975" max="9975" width="0" style="41" hidden="1" customWidth="1"/>
    <col min="9976" max="9976" width="16.25" style="41" customWidth="1"/>
    <col min="9977" max="9977" width="12.375" style="41" customWidth="1"/>
    <col min="9978" max="9978" width="0" style="41" hidden="1" customWidth="1"/>
    <col min="9979" max="9979" width="13.125" style="41" customWidth="1"/>
    <col min="9980" max="9980" width="0" style="41" hidden="1" customWidth="1"/>
    <col min="9981" max="9981" width="22.875" style="41" customWidth="1"/>
    <col min="9982" max="9982" width="22.75" style="41" customWidth="1"/>
    <col min="9983" max="9983" width="10.5" style="41" bestFit="1" customWidth="1"/>
    <col min="9984" max="9984" width="21.875" style="41" customWidth="1"/>
    <col min="9985" max="9985" width="17" style="41" customWidth="1"/>
    <col min="9986" max="9986" width="10.125" style="41" bestFit="1" customWidth="1"/>
    <col min="9987" max="9987" width="13" style="41" bestFit="1" customWidth="1"/>
    <col min="9988" max="9988" width="13.375" style="41" customWidth="1"/>
    <col min="9989" max="10222" width="9" style="41"/>
    <col min="10223" max="10223" width="12.625" style="41" customWidth="1"/>
    <col min="10224" max="10224" width="46.625" style="41" customWidth="1"/>
    <col min="10225" max="10225" width="0" style="41" hidden="1" customWidth="1"/>
    <col min="10226" max="10226" width="14" style="41" customWidth="1"/>
    <col min="10227" max="10227" width="11.75" style="41" bestFit="1" customWidth="1"/>
    <col min="10228" max="10228" width="0" style="41" hidden="1" customWidth="1"/>
    <col min="10229" max="10229" width="16.25" style="41" customWidth="1"/>
    <col min="10230" max="10230" width="14.125" style="41" customWidth="1"/>
    <col min="10231" max="10231" width="0" style="41" hidden="1" customWidth="1"/>
    <col min="10232" max="10232" width="16.25" style="41" customWidth="1"/>
    <col min="10233" max="10233" width="12.375" style="41" customWidth="1"/>
    <col min="10234" max="10234" width="0" style="41" hidden="1" customWidth="1"/>
    <col min="10235" max="10235" width="13.125" style="41" customWidth="1"/>
    <col min="10236" max="10236" width="0" style="41" hidden="1" customWidth="1"/>
    <col min="10237" max="10237" width="22.875" style="41" customWidth="1"/>
    <col min="10238" max="10238" width="22.75" style="41" customWidth="1"/>
    <col min="10239" max="10239" width="10.5" style="41" bestFit="1" customWidth="1"/>
    <col min="10240" max="10240" width="21.875" style="41" customWidth="1"/>
    <col min="10241" max="10241" width="17" style="41" customWidth="1"/>
    <col min="10242" max="10242" width="10.125" style="41" bestFit="1" customWidth="1"/>
    <col min="10243" max="10243" width="13" style="41" bestFit="1" customWidth="1"/>
    <col min="10244" max="10244" width="13.375" style="41" customWidth="1"/>
    <col min="10245" max="10478" width="9" style="41"/>
    <col min="10479" max="10479" width="12.625" style="41" customWidth="1"/>
    <col min="10480" max="10480" width="46.625" style="41" customWidth="1"/>
    <col min="10481" max="10481" width="0" style="41" hidden="1" customWidth="1"/>
    <col min="10482" max="10482" width="14" style="41" customWidth="1"/>
    <col min="10483" max="10483" width="11.75" style="41" bestFit="1" customWidth="1"/>
    <col min="10484" max="10484" width="0" style="41" hidden="1" customWidth="1"/>
    <col min="10485" max="10485" width="16.25" style="41" customWidth="1"/>
    <col min="10486" max="10486" width="14.125" style="41" customWidth="1"/>
    <col min="10487" max="10487" width="0" style="41" hidden="1" customWidth="1"/>
    <col min="10488" max="10488" width="16.25" style="41" customWidth="1"/>
    <col min="10489" max="10489" width="12.375" style="41" customWidth="1"/>
    <col min="10490" max="10490" width="0" style="41" hidden="1" customWidth="1"/>
    <col min="10491" max="10491" width="13.125" style="41" customWidth="1"/>
    <col min="10492" max="10492" width="0" style="41" hidden="1" customWidth="1"/>
    <col min="10493" max="10493" width="22.875" style="41" customWidth="1"/>
    <col min="10494" max="10494" width="22.75" style="41" customWidth="1"/>
    <col min="10495" max="10495" width="10.5" style="41" bestFit="1" customWidth="1"/>
    <col min="10496" max="10496" width="21.875" style="41" customWidth="1"/>
    <col min="10497" max="10497" width="17" style="41" customWidth="1"/>
    <col min="10498" max="10498" width="10.125" style="41" bestFit="1" customWidth="1"/>
    <col min="10499" max="10499" width="13" style="41" bestFit="1" customWidth="1"/>
    <col min="10500" max="10500" width="13.375" style="41" customWidth="1"/>
    <col min="10501" max="10734" width="9" style="41"/>
    <col min="10735" max="10735" width="12.625" style="41" customWidth="1"/>
    <col min="10736" max="10736" width="46.625" style="41" customWidth="1"/>
    <col min="10737" max="10737" width="0" style="41" hidden="1" customWidth="1"/>
    <col min="10738" max="10738" width="14" style="41" customWidth="1"/>
    <col min="10739" max="10739" width="11.75" style="41" bestFit="1" customWidth="1"/>
    <col min="10740" max="10740" width="0" style="41" hidden="1" customWidth="1"/>
    <col min="10741" max="10741" width="16.25" style="41" customWidth="1"/>
    <col min="10742" max="10742" width="14.125" style="41" customWidth="1"/>
    <col min="10743" max="10743" width="0" style="41" hidden="1" customWidth="1"/>
    <col min="10744" max="10744" width="16.25" style="41" customWidth="1"/>
    <col min="10745" max="10745" width="12.375" style="41" customWidth="1"/>
    <col min="10746" max="10746" width="0" style="41" hidden="1" customWidth="1"/>
    <col min="10747" max="10747" width="13.125" style="41" customWidth="1"/>
    <col min="10748" max="10748" width="0" style="41" hidden="1" customWidth="1"/>
    <col min="10749" max="10749" width="22.875" style="41" customWidth="1"/>
    <col min="10750" max="10750" width="22.75" style="41" customWidth="1"/>
    <col min="10751" max="10751" width="10.5" style="41" bestFit="1" customWidth="1"/>
    <col min="10752" max="10752" width="21.875" style="41" customWidth="1"/>
    <col min="10753" max="10753" width="17" style="41" customWidth="1"/>
    <col min="10754" max="10754" width="10.125" style="41" bestFit="1" customWidth="1"/>
    <col min="10755" max="10755" width="13" style="41" bestFit="1" customWidth="1"/>
    <col min="10756" max="10756" width="13.375" style="41" customWidth="1"/>
    <col min="10757" max="10990" width="9" style="41"/>
    <col min="10991" max="10991" width="12.625" style="41" customWidth="1"/>
    <col min="10992" max="10992" width="46.625" style="41" customWidth="1"/>
    <col min="10993" max="10993" width="0" style="41" hidden="1" customWidth="1"/>
    <col min="10994" max="10994" width="14" style="41" customWidth="1"/>
    <col min="10995" max="10995" width="11.75" style="41" bestFit="1" customWidth="1"/>
    <col min="10996" max="10996" width="0" style="41" hidden="1" customWidth="1"/>
    <col min="10997" max="10997" width="16.25" style="41" customWidth="1"/>
    <col min="10998" max="10998" width="14.125" style="41" customWidth="1"/>
    <col min="10999" max="10999" width="0" style="41" hidden="1" customWidth="1"/>
    <col min="11000" max="11000" width="16.25" style="41" customWidth="1"/>
    <col min="11001" max="11001" width="12.375" style="41" customWidth="1"/>
    <col min="11002" max="11002" width="0" style="41" hidden="1" customWidth="1"/>
    <col min="11003" max="11003" width="13.125" style="41" customWidth="1"/>
    <col min="11004" max="11004" width="0" style="41" hidden="1" customWidth="1"/>
    <col min="11005" max="11005" width="22.875" style="41" customWidth="1"/>
    <col min="11006" max="11006" width="22.75" style="41" customWidth="1"/>
    <col min="11007" max="11007" width="10.5" style="41" bestFit="1" customWidth="1"/>
    <col min="11008" max="11008" width="21.875" style="41" customWidth="1"/>
    <col min="11009" max="11009" width="17" style="41" customWidth="1"/>
    <col min="11010" max="11010" width="10.125" style="41" bestFit="1" customWidth="1"/>
    <col min="11011" max="11011" width="13" style="41" bestFit="1" customWidth="1"/>
    <col min="11012" max="11012" width="13.375" style="41" customWidth="1"/>
    <col min="11013" max="11246" width="9" style="41"/>
    <col min="11247" max="11247" width="12.625" style="41" customWidth="1"/>
    <col min="11248" max="11248" width="46.625" style="41" customWidth="1"/>
    <col min="11249" max="11249" width="0" style="41" hidden="1" customWidth="1"/>
    <col min="11250" max="11250" width="14" style="41" customWidth="1"/>
    <col min="11251" max="11251" width="11.75" style="41" bestFit="1" customWidth="1"/>
    <col min="11252" max="11252" width="0" style="41" hidden="1" customWidth="1"/>
    <col min="11253" max="11253" width="16.25" style="41" customWidth="1"/>
    <col min="11254" max="11254" width="14.125" style="41" customWidth="1"/>
    <col min="11255" max="11255" width="0" style="41" hidden="1" customWidth="1"/>
    <col min="11256" max="11256" width="16.25" style="41" customWidth="1"/>
    <col min="11257" max="11257" width="12.375" style="41" customWidth="1"/>
    <col min="11258" max="11258" width="0" style="41" hidden="1" customWidth="1"/>
    <col min="11259" max="11259" width="13.125" style="41" customWidth="1"/>
    <col min="11260" max="11260" width="0" style="41" hidden="1" customWidth="1"/>
    <col min="11261" max="11261" width="22.875" style="41" customWidth="1"/>
    <col min="11262" max="11262" width="22.75" style="41" customWidth="1"/>
    <col min="11263" max="11263" width="10.5" style="41" bestFit="1" customWidth="1"/>
    <col min="11264" max="11264" width="21.875" style="41" customWidth="1"/>
    <col min="11265" max="11265" width="17" style="41" customWidth="1"/>
    <col min="11266" max="11266" width="10.125" style="41" bestFit="1" customWidth="1"/>
    <col min="11267" max="11267" width="13" style="41" bestFit="1" customWidth="1"/>
    <col min="11268" max="11268" width="13.375" style="41" customWidth="1"/>
    <col min="11269" max="11502" width="9" style="41"/>
    <col min="11503" max="11503" width="12.625" style="41" customWidth="1"/>
    <col min="11504" max="11504" width="46.625" style="41" customWidth="1"/>
    <col min="11505" max="11505" width="0" style="41" hidden="1" customWidth="1"/>
    <col min="11506" max="11506" width="14" style="41" customWidth="1"/>
    <col min="11507" max="11507" width="11.75" style="41" bestFit="1" customWidth="1"/>
    <col min="11508" max="11508" width="0" style="41" hidden="1" customWidth="1"/>
    <col min="11509" max="11509" width="16.25" style="41" customWidth="1"/>
    <col min="11510" max="11510" width="14.125" style="41" customWidth="1"/>
    <col min="11511" max="11511" width="0" style="41" hidden="1" customWidth="1"/>
    <col min="11512" max="11512" width="16.25" style="41" customWidth="1"/>
    <col min="11513" max="11513" width="12.375" style="41" customWidth="1"/>
    <col min="11514" max="11514" width="0" style="41" hidden="1" customWidth="1"/>
    <col min="11515" max="11515" width="13.125" style="41" customWidth="1"/>
    <col min="11516" max="11516" width="0" style="41" hidden="1" customWidth="1"/>
    <col min="11517" max="11517" width="22.875" style="41" customWidth="1"/>
    <col min="11518" max="11518" width="22.75" style="41" customWidth="1"/>
    <col min="11519" max="11519" width="10.5" style="41" bestFit="1" customWidth="1"/>
    <col min="11520" max="11520" width="21.875" style="41" customWidth="1"/>
    <col min="11521" max="11521" width="17" style="41" customWidth="1"/>
    <col min="11522" max="11522" width="10.125" style="41" bestFit="1" customWidth="1"/>
    <col min="11523" max="11523" width="13" style="41" bestFit="1" customWidth="1"/>
    <col min="11524" max="11524" width="13.375" style="41" customWidth="1"/>
    <col min="11525" max="11758" width="9" style="41"/>
    <col min="11759" max="11759" width="12.625" style="41" customWidth="1"/>
    <col min="11760" max="11760" width="46.625" style="41" customWidth="1"/>
    <col min="11761" max="11761" width="0" style="41" hidden="1" customWidth="1"/>
    <col min="11762" max="11762" width="14" style="41" customWidth="1"/>
    <col min="11763" max="11763" width="11.75" style="41" bestFit="1" customWidth="1"/>
    <col min="11764" max="11764" width="0" style="41" hidden="1" customWidth="1"/>
    <col min="11765" max="11765" width="16.25" style="41" customWidth="1"/>
    <col min="11766" max="11766" width="14.125" style="41" customWidth="1"/>
    <col min="11767" max="11767" width="0" style="41" hidden="1" customWidth="1"/>
    <col min="11768" max="11768" width="16.25" style="41" customWidth="1"/>
    <col min="11769" max="11769" width="12.375" style="41" customWidth="1"/>
    <col min="11770" max="11770" width="0" style="41" hidden="1" customWidth="1"/>
    <col min="11771" max="11771" width="13.125" style="41" customWidth="1"/>
    <col min="11772" max="11772" width="0" style="41" hidden="1" customWidth="1"/>
    <col min="11773" max="11773" width="22.875" style="41" customWidth="1"/>
    <col min="11774" max="11774" width="22.75" style="41" customWidth="1"/>
    <col min="11775" max="11775" width="10.5" style="41" bestFit="1" customWidth="1"/>
    <col min="11776" max="11776" width="21.875" style="41" customWidth="1"/>
    <col min="11777" max="11777" width="17" style="41" customWidth="1"/>
    <col min="11778" max="11778" width="10.125" style="41" bestFit="1" customWidth="1"/>
    <col min="11779" max="11779" width="13" style="41" bestFit="1" customWidth="1"/>
    <col min="11780" max="11780" width="13.375" style="41" customWidth="1"/>
    <col min="11781" max="12014" width="9" style="41"/>
    <col min="12015" max="12015" width="12.625" style="41" customWidth="1"/>
    <col min="12016" max="12016" width="46.625" style="41" customWidth="1"/>
    <col min="12017" max="12017" width="0" style="41" hidden="1" customWidth="1"/>
    <col min="12018" max="12018" width="14" style="41" customWidth="1"/>
    <col min="12019" max="12019" width="11.75" style="41" bestFit="1" customWidth="1"/>
    <col min="12020" max="12020" width="0" style="41" hidden="1" customWidth="1"/>
    <col min="12021" max="12021" width="16.25" style="41" customWidth="1"/>
    <col min="12022" max="12022" width="14.125" style="41" customWidth="1"/>
    <col min="12023" max="12023" width="0" style="41" hidden="1" customWidth="1"/>
    <col min="12024" max="12024" width="16.25" style="41" customWidth="1"/>
    <col min="12025" max="12025" width="12.375" style="41" customWidth="1"/>
    <col min="12026" max="12026" width="0" style="41" hidden="1" customWidth="1"/>
    <col min="12027" max="12027" width="13.125" style="41" customWidth="1"/>
    <col min="12028" max="12028" width="0" style="41" hidden="1" customWidth="1"/>
    <col min="12029" max="12029" width="22.875" style="41" customWidth="1"/>
    <col min="12030" max="12030" width="22.75" style="41" customWidth="1"/>
    <col min="12031" max="12031" width="10.5" style="41" bestFit="1" customWidth="1"/>
    <col min="12032" max="12032" width="21.875" style="41" customWidth="1"/>
    <col min="12033" max="12033" width="17" style="41" customWidth="1"/>
    <col min="12034" max="12034" width="10.125" style="41" bestFit="1" customWidth="1"/>
    <col min="12035" max="12035" width="13" style="41" bestFit="1" customWidth="1"/>
    <col min="12036" max="12036" width="13.375" style="41" customWidth="1"/>
    <col min="12037" max="12270" width="9" style="41"/>
    <col min="12271" max="12271" width="12.625" style="41" customWidth="1"/>
    <col min="12272" max="12272" width="46.625" style="41" customWidth="1"/>
    <col min="12273" max="12273" width="0" style="41" hidden="1" customWidth="1"/>
    <col min="12274" max="12274" width="14" style="41" customWidth="1"/>
    <col min="12275" max="12275" width="11.75" style="41" bestFit="1" customWidth="1"/>
    <col min="12276" max="12276" width="0" style="41" hidden="1" customWidth="1"/>
    <col min="12277" max="12277" width="16.25" style="41" customWidth="1"/>
    <col min="12278" max="12278" width="14.125" style="41" customWidth="1"/>
    <col min="12279" max="12279" width="0" style="41" hidden="1" customWidth="1"/>
    <col min="12280" max="12280" width="16.25" style="41" customWidth="1"/>
    <col min="12281" max="12281" width="12.375" style="41" customWidth="1"/>
    <col min="12282" max="12282" width="0" style="41" hidden="1" customWidth="1"/>
    <col min="12283" max="12283" width="13.125" style="41" customWidth="1"/>
    <col min="12284" max="12284" width="0" style="41" hidden="1" customWidth="1"/>
    <col min="12285" max="12285" width="22.875" style="41" customWidth="1"/>
    <col min="12286" max="12286" width="22.75" style="41" customWidth="1"/>
    <col min="12287" max="12287" width="10.5" style="41" bestFit="1" customWidth="1"/>
    <col min="12288" max="12288" width="21.875" style="41" customWidth="1"/>
    <col min="12289" max="12289" width="17" style="41" customWidth="1"/>
    <col min="12290" max="12290" width="10.125" style="41" bestFit="1" customWidth="1"/>
    <col min="12291" max="12291" width="13" style="41" bestFit="1" customWidth="1"/>
    <col min="12292" max="12292" width="13.375" style="41" customWidth="1"/>
    <col min="12293" max="12526" width="9" style="41"/>
    <col min="12527" max="12527" width="12.625" style="41" customWidth="1"/>
    <col min="12528" max="12528" width="46.625" style="41" customWidth="1"/>
    <col min="12529" max="12529" width="0" style="41" hidden="1" customWidth="1"/>
    <col min="12530" max="12530" width="14" style="41" customWidth="1"/>
    <col min="12531" max="12531" width="11.75" style="41" bestFit="1" customWidth="1"/>
    <col min="12532" max="12532" width="0" style="41" hidden="1" customWidth="1"/>
    <col min="12533" max="12533" width="16.25" style="41" customWidth="1"/>
    <col min="12534" max="12534" width="14.125" style="41" customWidth="1"/>
    <col min="12535" max="12535" width="0" style="41" hidden="1" customWidth="1"/>
    <col min="12536" max="12536" width="16.25" style="41" customWidth="1"/>
    <col min="12537" max="12537" width="12.375" style="41" customWidth="1"/>
    <col min="12538" max="12538" width="0" style="41" hidden="1" customWidth="1"/>
    <col min="12539" max="12539" width="13.125" style="41" customWidth="1"/>
    <col min="12540" max="12540" width="0" style="41" hidden="1" customWidth="1"/>
    <col min="12541" max="12541" width="22.875" style="41" customWidth="1"/>
    <col min="12542" max="12542" width="22.75" style="41" customWidth="1"/>
    <col min="12543" max="12543" width="10.5" style="41" bestFit="1" customWidth="1"/>
    <col min="12544" max="12544" width="21.875" style="41" customWidth="1"/>
    <col min="12545" max="12545" width="17" style="41" customWidth="1"/>
    <col min="12546" max="12546" width="10.125" style="41" bestFit="1" customWidth="1"/>
    <col min="12547" max="12547" width="13" style="41" bestFit="1" customWidth="1"/>
    <col min="12548" max="12548" width="13.375" style="41" customWidth="1"/>
    <col min="12549" max="12782" width="9" style="41"/>
    <col min="12783" max="12783" width="12.625" style="41" customWidth="1"/>
    <col min="12784" max="12784" width="46.625" style="41" customWidth="1"/>
    <col min="12785" max="12785" width="0" style="41" hidden="1" customWidth="1"/>
    <col min="12786" max="12786" width="14" style="41" customWidth="1"/>
    <col min="12787" max="12787" width="11.75" style="41" bestFit="1" customWidth="1"/>
    <col min="12788" max="12788" width="0" style="41" hidden="1" customWidth="1"/>
    <col min="12789" max="12789" width="16.25" style="41" customWidth="1"/>
    <col min="12790" max="12790" width="14.125" style="41" customWidth="1"/>
    <col min="12791" max="12791" width="0" style="41" hidden="1" customWidth="1"/>
    <col min="12792" max="12792" width="16.25" style="41" customWidth="1"/>
    <col min="12793" max="12793" width="12.375" style="41" customWidth="1"/>
    <col min="12794" max="12794" width="0" style="41" hidden="1" customWidth="1"/>
    <col min="12795" max="12795" width="13.125" style="41" customWidth="1"/>
    <col min="12796" max="12796" width="0" style="41" hidden="1" customWidth="1"/>
    <col min="12797" max="12797" width="22.875" style="41" customWidth="1"/>
    <col min="12798" max="12798" width="22.75" style="41" customWidth="1"/>
    <col min="12799" max="12799" width="10.5" style="41" bestFit="1" customWidth="1"/>
    <col min="12800" max="12800" width="21.875" style="41" customWidth="1"/>
    <col min="12801" max="12801" width="17" style="41" customWidth="1"/>
    <col min="12802" max="12802" width="10.125" style="41" bestFit="1" customWidth="1"/>
    <col min="12803" max="12803" width="13" style="41" bestFit="1" customWidth="1"/>
    <col min="12804" max="12804" width="13.375" style="41" customWidth="1"/>
    <col min="12805" max="13038" width="9" style="41"/>
    <col min="13039" max="13039" width="12.625" style="41" customWidth="1"/>
    <col min="13040" max="13040" width="46.625" style="41" customWidth="1"/>
    <col min="13041" max="13041" width="0" style="41" hidden="1" customWidth="1"/>
    <col min="13042" max="13042" width="14" style="41" customWidth="1"/>
    <col min="13043" max="13043" width="11.75" style="41" bestFit="1" customWidth="1"/>
    <col min="13044" max="13044" width="0" style="41" hidden="1" customWidth="1"/>
    <col min="13045" max="13045" width="16.25" style="41" customWidth="1"/>
    <col min="13046" max="13046" width="14.125" style="41" customWidth="1"/>
    <col min="13047" max="13047" width="0" style="41" hidden="1" customWidth="1"/>
    <col min="13048" max="13048" width="16.25" style="41" customWidth="1"/>
    <col min="13049" max="13049" width="12.375" style="41" customWidth="1"/>
    <col min="13050" max="13050" width="0" style="41" hidden="1" customWidth="1"/>
    <col min="13051" max="13051" width="13.125" style="41" customWidth="1"/>
    <col min="13052" max="13052" width="0" style="41" hidden="1" customWidth="1"/>
    <col min="13053" max="13053" width="22.875" style="41" customWidth="1"/>
    <col min="13054" max="13054" width="22.75" style="41" customWidth="1"/>
    <col min="13055" max="13055" width="10.5" style="41" bestFit="1" customWidth="1"/>
    <col min="13056" max="13056" width="21.875" style="41" customWidth="1"/>
    <col min="13057" max="13057" width="17" style="41" customWidth="1"/>
    <col min="13058" max="13058" width="10.125" style="41" bestFit="1" customWidth="1"/>
    <col min="13059" max="13059" width="13" style="41" bestFit="1" customWidth="1"/>
    <col min="13060" max="13060" width="13.375" style="41" customWidth="1"/>
    <col min="13061" max="13294" width="9" style="41"/>
    <col min="13295" max="13295" width="12.625" style="41" customWidth="1"/>
    <col min="13296" max="13296" width="46.625" style="41" customWidth="1"/>
    <col min="13297" max="13297" width="0" style="41" hidden="1" customWidth="1"/>
    <col min="13298" max="13298" width="14" style="41" customWidth="1"/>
    <col min="13299" max="13299" width="11.75" style="41" bestFit="1" customWidth="1"/>
    <col min="13300" max="13300" width="0" style="41" hidden="1" customWidth="1"/>
    <col min="13301" max="13301" width="16.25" style="41" customWidth="1"/>
    <col min="13302" max="13302" width="14.125" style="41" customWidth="1"/>
    <col min="13303" max="13303" width="0" style="41" hidden="1" customWidth="1"/>
    <col min="13304" max="13304" width="16.25" style="41" customWidth="1"/>
    <col min="13305" max="13305" width="12.375" style="41" customWidth="1"/>
    <col min="13306" max="13306" width="0" style="41" hidden="1" customWidth="1"/>
    <col min="13307" max="13307" width="13.125" style="41" customWidth="1"/>
    <col min="13308" max="13308" width="0" style="41" hidden="1" customWidth="1"/>
    <col min="13309" max="13309" width="22.875" style="41" customWidth="1"/>
    <col min="13310" max="13310" width="22.75" style="41" customWidth="1"/>
    <col min="13311" max="13311" width="10.5" style="41" bestFit="1" customWidth="1"/>
    <col min="13312" max="13312" width="21.875" style="41" customWidth="1"/>
    <col min="13313" max="13313" width="17" style="41" customWidth="1"/>
    <col min="13314" max="13314" width="10.125" style="41" bestFit="1" customWidth="1"/>
    <col min="13315" max="13315" width="13" style="41" bestFit="1" customWidth="1"/>
    <col min="13316" max="13316" width="13.375" style="41" customWidth="1"/>
    <col min="13317" max="13550" width="9" style="41"/>
    <col min="13551" max="13551" width="12.625" style="41" customWidth="1"/>
    <col min="13552" max="13552" width="46.625" style="41" customWidth="1"/>
    <col min="13553" max="13553" width="0" style="41" hidden="1" customWidth="1"/>
    <col min="13554" max="13554" width="14" style="41" customWidth="1"/>
    <col min="13555" max="13555" width="11.75" style="41" bestFit="1" customWidth="1"/>
    <col min="13556" max="13556" width="0" style="41" hidden="1" customWidth="1"/>
    <col min="13557" max="13557" width="16.25" style="41" customWidth="1"/>
    <col min="13558" max="13558" width="14.125" style="41" customWidth="1"/>
    <col min="13559" max="13559" width="0" style="41" hidden="1" customWidth="1"/>
    <col min="13560" max="13560" width="16.25" style="41" customWidth="1"/>
    <col min="13561" max="13561" width="12.375" style="41" customWidth="1"/>
    <col min="13562" max="13562" width="0" style="41" hidden="1" customWidth="1"/>
    <col min="13563" max="13563" width="13.125" style="41" customWidth="1"/>
    <col min="13564" max="13564" width="0" style="41" hidden="1" customWidth="1"/>
    <col min="13565" max="13565" width="22.875" style="41" customWidth="1"/>
    <col min="13566" max="13566" width="22.75" style="41" customWidth="1"/>
    <col min="13567" max="13567" width="10.5" style="41" bestFit="1" customWidth="1"/>
    <col min="13568" max="13568" width="21.875" style="41" customWidth="1"/>
    <col min="13569" max="13569" width="17" style="41" customWidth="1"/>
    <col min="13570" max="13570" width="10.125" style="41" bestFit="1" customWidth="1"/>
    <col min="13571" max="13571" width="13" style="41" bestFit="1" customWidth="1"/>
    <col min="13572" max="13572" width="13.375" style="41" customWidth="1"/>
    <col min="13573" max="13806" width="9" style="41"/>
    <col min="13807" max="13807" width="12.625" style="41" customWidth="1"/>
    <col min="13808" max="13808" width="46.625" style="41" customWidth="1"/>
    <col min="13809" max="13809" width="0" style="41" hidden="1" customWidth="1"/>
    <col min="13810" max="13810" width="14" style="41" customWidth="1"/>
    <col min="13811" max="13811" width="11.75" style="41" bestFit="1" customWidth="1"/>
    <col min="13812" max="13812" width="0" style="41" hidden="1" customWidth="1"/>
    <col min="13813" max="13813" width="16.25" style="41" customWidth="1"/>
    <col min="13814" max="13814" width="14.125" style="41" customWidth="1"/>
    <col min="13815" max="13815" width="0" style="41" hidden="1" customWidth="1"/>
    <col min="13816" max="13816" width="16.25" style="41" customWidth="1"/>
    <col min="13817" max="13817" width="12.375" style="41" customWidth="1"/>
    <col min="13818" max="13818" width="0" style="41" hidden="1" customWidth="1"/>
    <col min="13819" max="13819" width="13.125" style="41" customWidth="1"/>
    <col min="13820" max="13820" width="0" style="41" hidden="1" customWidth="1"/>
    <col min="13821" max="13821" width="22.875" style="41" customWidth="1"/>
    <col min="13822" max="13822" width="22.75" style="41" customWidth="1"/>
    <col min="13823" max="13823" width="10.5" style="41" bestFit="1" customWidth="1"/>
    <col min="13824" max="13824" width="21.875" style="41" customWidth="1"/>
    <col min="13825" max="13825" width="17" style="41" customWidth="1"/>
    <col min="13826" max="13826" width="10.125" style="41" bestFit="1" customWidth="1"/>
    <col min="13827" max="13827" width="13" style="41" bestFit="1" customWidth="1"/>
    <col min="13828" max="13828" width="13.375" style="41" customWidth="1"/>
    <col min="13829" max="14062" width="9" style="41"/>
    <col min="14063" max="14063" width="12.625" style="41" customWidth="1"/>
    <col min="14064" max="14064" width="46.625" style="41" customWidth="1"/>
    <col min="14065" max="14065" width="0" style="41" hidden="1" customWidth="1"/>
    <col min="14066" max="14066" width="14" style="41" customWidth="1"/>
    <col min="14067" max="14067" width="11.75" style="41" bestFit="1" customWidth="1"/>
    <col min="14068" max="14068" width="0" style="41" hidden="1" customWidth="1"/>
    <col min="14069" max="14069" width="16.25" style="41" customWidth="1"/>
    <col min="14070" max="14070" width="14.125" style="41" customWidth="1"/>
    <col min="14071" max="14071" width="0" style="41" hidden="1" customWidth="1"/>
    <col min="14072" max="14072" width="16.25" style="41" customWidth="1"/>
    <col min="14073" max="14073" width="12.375" style="41" customWidth="1"/>
    <col min="14074" max="14074" width="0" style="41" hidden="1" customWidth="1"/>
    <col min="14075" max="14075" width="13.125" style="41" customWidth="1"/>
    <col min="14076" max="14076" width="0" style="41" hidden="1" customWidth="1"/>
    <col min="14077" max="14077" width="22.875" style="41" customWidth="1"/>
    <col min="14078" max="14078" width="22.75" style="41" customWidth="1"/>
    <col min="14079" max="14079" width="10.5" style="41" bestFit="1" customWidth="1"/>
    <col min="14080" max="14080" width="21.875" style="41" customWidth="1"/>
    <col min="14081" max="14081" width="17" style="41" customWidth="1"/>
    <col min="14082" max="14082" width="10.125" style="41" bestFit="1" customWidth="1"/>
    <col min="14083" max="14083" width="13" style="41" bestFit="1" customWidth="1"/>
    <col min="14084" max="14084" width="13.375" style="41" customWidth="1"/>
    <col min="14085" max="14318" width="9" style="41"/>
    <col min="14319" max="14319" width="12.625" style="41" customWidth="1"/>
    <col min="14320" max="14320" width="46.625" style="41" customWidth="1"/>
    <col min="14321" max="14321" width="0" style="41" hidden="1" customWidth="1"/>
    <col min="14322" max="14322" width="14" style="41" customWidth="1"/>
    <col min="14323" max="14323" width="11.75" style="41" bestFit="1" customWidth="1"/>
    <col min="14324" max="14324" width="0" style="41" hidden="1" customWidth="1"/>
    <col min="14325" max="14325" width="16.25" style="41" customWidth="1"/>
    <col min="14326" max="14326" width="14.125" style="41" customWidth="1"/>
    <col min="14327" max="14327" width="0" style="41" hidden="1" customWidth="1"/>
    <col min="14328" max="14328" width="16.25" style="41" customWidth="1"/>
    <col min="14329" max="14329" width="12.375" style="41" customWidth="1"/>
    <col min="14330" max="14330" width="0" style="41" hidden="1" customWidth="1"/>
    <col min="14331" max="14331" width="13.125" style="41" customWidth="1"/>
    <col min="14332" max="14332" width="0" style="41" hidden="1" customWidth="1"/>
    <col min="14333" max="14333" width="22.875" style="41" customWidth="1"/>
    <col min="14334" max="14334" width="22.75" style="41" customWidth="1"/>
    <col min="14335" max="14335" width="10.5" style="41" bestFit="1" customWidth="1"/>
    <col min="14336" max="14336" width="21.875" style="41" customWidth="1"/>
    <col min="14337" max="14337" width="17" style="41" customWidth="1"/>
    <col min="14338" max="14338" width="10.125" style="41" bestFit="1" customWidth="1"/>
    <col min="14339" max="14339" width="13" style="41" bestFit="1" customWidth="1"/>
    <col min="14340" max="14340" width="13.375" style="41" customWidth="1"/>
    <col min="14341" max="14574" width="9" style="41"/>
    <col min="14575" max="14575" width="12.625" style="41" customWidth="1"/>
    <col min="14576" max="14576" width="46.625" style="41" customWidth="1"/>
    <col min="14577" max="14577" width="0" style="41" hidden="1" customWidth="1"/>
    <col min="14578" max="14578" width="14" style="41" customWidth="1"/>
    <col min="14579" max="14579" width="11.75" style="41" bestFit="1" customWidth="1"/>
    <col min="14580" max="14580" width="0" style="41" hidden="1" customWidth="1"/>
    <col min="14581" max="14581" width="16.25" style="41" customWidth="1"/>
    <col min="14582" max="14582" width="14.125" style="41" customWidth="1"/>
    <col min="14583" max="14583" width="0" style="41" hidden="1" customWidth="1"/>
    <col min="14584" max="14584" width="16.25" style="41" customWidth="1"/>
    <col min="14585" max="14585" width="12.375" style="41" customWidth="1"/>
    <col min="14586" max="14586" width="0" style="41" hidden="1" customWidth="1"/>
    <col min="14587" max="14587" width="13.125" style="41" customWidth="1"/>
    <col min="14588" max="14588" width="0" style="41" hidden="1" customWidth="1"/>
    <col min="14589" max="14589" width="22.875" style="41" customWidth="1"/>
    <col min="14590" max="14590" width="22.75" style="41" customWidth="1"/>
    <col min="14591" max="14591" width="10.5" style="41" bestFit="1" customWidth="1"/>
    <col min="14592" max="14592" width="21.875" style="41" customWidth="1"/>
    <col min="14593" max="14593" width="17" style="41" customWidth="1"/>
    <col min="14594" max="14594" width="10.125" style="41" bestFit="1" customWidth="1"/>
    <col min="14595" max="14595" width="13" style="41" bestFit="1" customWidth="1"/>
    <col min="14596" max="14596" width="13.375" style="41" customWidth="1"/>
    <col min="14597" max="14830" width="9" style="41"/>
    <col min="14831" max="14831" width="12.625" style="41" customWidth="1"/>
    <col min="14832" max="14832" width="46.625" style="41" customWidth="1"/>
    <col min="14833" max="14833" width="0" style="41" hidden="1" customWidth="1"/>
    <col min="14834" max="14834" width="14" style="41" customWidth="1"/>
    <col min="14835" max="14835" width="11.75" style="41" bestFit="1" customWidth="1"/>
    <col min="14836" max="14836" width="0" style="41" hidden="1" customWidth="1"/>
    <col min="14837" max="14837" width="16.25" style="41" customWidth="1"/>
    <col min="14838" max="14838" width="14.125" style="41" customWidth="1"/>
    <col min="14839" max="14839" width="0" style="41" hidden="1" customWidth="1"/>
    <col min="14840" max="14840" width="16.25" style="41" customWidth="1"/>
    <col min="14841" max="14841" width="12.375" style="41" customWidth="1"/>
    <col min="14842" max="14842" width="0" style="41" hidden="1" customWidth="1"/>
    <col min="14843" max="14843" width="13.125" style="41" customWidth="1"/>
    <col min="14844" max="14844" width="0" style="41" hidden="1" customWidth="1"/>
    <col min="14845" max="14845" width="22.875" style="41" customWidth="1"/>
    <col min="14846" max="14846" width="22.75" style="41" customWidth="1"/>
    <col min="14847" max="14847" width="10.5" style="41" bestFit="1" customWidth="1"/>
    <col min="14848" max="14848" width="21.875" style="41" customWidth="1"/>
    <col min="14849" max="14849" width="17" style="41" customWidth="1"/>
    <col min="14850" max="14850" width="10.125" style="41" bestFit="1" customWidth="1"/>
    <col min="14851" max="14851" width="13" style="41" bestFit="1" customWidth="1"/>
    <col min="14852" max="14852" width="13.375" style="41" customWidth="1"/>
    <col min="14853" max="15086" width="9" style="41"/>
    <col min="15087" max="15087" width="12.625" style="41" customWidth="1"/>
    <col min="15088" max="15088" width="46.625" style="41" customWidth="1"/>
    <col min="15089" max="15089" width="0" style="41" hidden="1" customWidth="1"/>
    <col min="15090" max="15090" width="14" style="41" customWidth="1"/>
    <col min="15091" max="15091" width="11.75" style="41" bestFit="1" customWidth="1"/>
    <col min="15092" max="15092" width="0" style="41" hidden="1" customWidth="1"/>
    <col min="15093" max="15093" width="16.25" style="41" customWidth="1"/>
    <col min="15094" max="15094" width="14.125" style="41" customWidth="1"/>
    <col min="15095" max="15095" width="0" style="41" hidden="1" customWidth="1"/>
    <col min="15096" max="15096" width="16.25" style="41" customWidth="1"/>
    <col min="15097" max="15097" width="12.375" style="41" customWidth="1"/>
    <col min="15098" max="15098" width="0" style="41" hidden="1" customWidth="1"/>
    <col min="15099" max="15099" width="13.125" style="41" customWidth="1"/>
    <col min="15100" max="15100" width="0" style="41" hidden="1" customWidth="1"/>
    <col min="15101" max="15101" width="22.875" style="41" customWidth="1"/>
    <col min="15102" max="15102" width="22.75" style="41" customWidth="1"/>
    <col min="15103" max="15103" width="10.5" style="41" bestFit="1" customWidth="1"/>
    <col min="15104" max="15104" width="21.875" style="41" customWidth="1"/>
    <col min="15105" max="15105" width="17" style="41" customWidth="1"/>
    <col min="15106" max="15106" width="10.125" style="41" bestFit="1" customWidth="1"/>
    <col min="15107" max="15107" width="13" style="41" bestFit="1" customWidth="1"/>
    <col min="15108" max="15108" width="13.375" style="41" customWidth="1"/>
    <col min="15109" max="15342" width="9" style="41"/>
    <col min="15343" max="15343" width="12.625" style="41" customWidth="1"/>
    <col min="15344" max="15344" width="46.625" style="41" customWidth="1"/>
    <col min="15345" max="15345" width="0" style="41" hidden="1" customWidth="1"/>
    <col min="15346" max="15346" width="14" style="41" customWidth="1"/>
    <col min="15347" max="15347" width="11.75" style="41" bestFit="1" customWidth="1"/>
    <col min="15348" max="15348" width="0" style="41" hidden="1" customWidth="1"/>
    <col min="15349" max="15349" width="16.25" style="41" customWidth="1"/>
    <col min="15350" max="15350" width="14.125" style="41" customWidth="1"/>
    <col min="15351" max="15351" width="0" style="41" hidden="1" customWidth="1"/>
    <col min="15352" max="15352" width="16.25" style="41" customWidth="1"/>
    <col min="15353" max="15353" width="12.375" style="41" customWidth="1"/>
    <col min="15354" max="15354" width="0" style="41" hidden="1" customWidth="1"/>
    <col min="15355" max="15355" width="13.125" style="41" customWidth="1"/>
    <col min="15356" max="15356" width="0" style="41" hidden="1" customWidth="1"/>
    <col min="15357" max="15357" width="22.875" style="41" customWidth="1"/>
    <col min="15358" max="15358" width="22.75" style="41" customWidth="1"/>
    <col min="15359" max="15359" width="10.5" style="41" bestFit="1" customWidth="1"/>
    <col min="15360" max="15360" width="21.875" style="41" customWidth="1"/>
    <col min="15361" max="15361" width="17" style="41" customWidth="1"/>
    <col min="15362" max="15362" width="10.125" style="41" bestFit="1" customWidth="1"/>
    <col min="15363" max="15363" width="13" style="41" bestFit="1" customWidth="1"/>
    <col min="15364" max="15364" width="13.375" style="41" customWidth="1"/>
    <col min="15365" max="15598" width="9" style="41"/>
    <col min="15599" max="15599" width="12.625" style="41" customWidth="1"/>
    <col min="15600" max="15600" width="46.625" style="41" customWidth="1"/>
    <col min="15601" max="15601" width="0" style="41" hidden="1" customWidth="1"/>
    <col min="15602" max="15602" width="14" style="41" customWidth="1"/>
    <col min="15603" max="15603" width="11.75" style="41" bestFit="1" customWidth="1"/>
    <col min="15604" max="15604" width="0" style="41" hidden="1" customWidth="1"/>
    <col min="15605" max="15605" width="16.25" style="41" customWidth="1"/>
    <col min="15606" max="15606" width="14.125" style="41" customWidth="1"/>
    <col min="15607" max="15607" width="0" style="41" hidden="1" customWidth="1"/>
    <col min="15608" max="15608" width="16.25" style="41" customWidth="1"/>
    <col min="15609" max="15609" width="12.375" style="41" customWidth="1"/>
    <col min="15610" max="15610" width="0" style="41" hidden="1" customWidth="1"/>
    <col min="15611" max="15611" width="13.125" style="41" customWidth="1"/>
    <col min="15612" max="15612" width="0" style="41" hidden="1" customWidth="1"/>
    <col min="15613" max="15613" width="22.875" style="41" customWidth="1"/>
    <col min="15614" max="15614" width="22.75" style="41" customWidth="1"/>
    <col min="15615" max="15615" width="10.5" style="41" bestFit="1" customWidth="1"/>
    <col min="15616" max="15616" width="21.875" style="41" customWidth="1"/>
    <col min="15617" max="15617" width="17" style="41" customWidth="1"/>
    <col min="15618" max="15618" width="10.125" style="41" bestFit="1" customWidth="1"/>
    <col min="15619" max="15619" width="13" style="41" bestFit="1" customWidth="1"/>
    <col min="15620" max="15620" width="13.375" style="41" customWidth="1"/>
    <col min="15621" max="15854" width="9" style="41"/>
    <col min="15855" max="15855" width="12.625" style="41" customWidth="1"/>
    <col min="15856" max="15856" width="46.625" style="41" customWidth="1"/>
    <col min="15857" max="15857" width="0" style="41" hidden="1" customWidth="1"/>
    <col min="15858" max="15858" width="14" style="41" customWidth="1"/>
    <col min="15859" max="15859" width="11.75" style="41" bestFit="1" customWidth="1"/>
    <col min="15860" max="15860" width="0" style="41" hidden="1" customWidth="1"/>
    <col min="15861" max="15861" width="16.25" style="41" customWidth="1"/>
    <col min="15862" max="15862" width="14.125" style="41" customWidth="1"/>
    <col min="15863" max="15863" width="0" style="41" hidden="1" customWidth="1"/>
    <col min="15864" max="15864" width="16.25" style="41" customWidth="1"/>
    <col min="15865" max="15865" width="12.375" style="41" customWidth="1"/>
    <col min="15866" max="15866" width="0" style="41" hidden="1" customWidth="1"/>
    <col min="15867" max="15867" width="13.125" style="41" customWidth="1"/>
    <col min="15868" max="15868" width="0" style="41" hidden="1" customWidth="1"/>
    <col min="15869" max="15869" width="22.875" style="41" customWidth="1"/>
    <col min="15870" max="15870" width="22.75" style="41" customWidth="1"/>
    <col min="15871" max="15871" width="10.5" style="41" bestFit="1" customWidth="1"/>
    <col min="15872" max="15872" width="21.875" style="41" customWidth="1"/>
    <col min="15873" max="15873" width="17" style="41" customWidth="1"/>
    <col min="15874" max="15874" width="10.125" style="41" bestFit="1" customWidth="1"/>
    <col min="15875" max="15875" width="13" style="41" bestFit="1" customWidth="1"/>
    <col min="15876" max="15876" width="13.375" style="41" customWidth="1"/>
    <col min="15877" max="16110" width="9" style="41"/>
    <col min="16111" max="16111" width="12.625" style="41" customWidth="1"/>
    <col min="16112" max="16112" width="46.625" style="41" customWidth="1"/>
    <col min="16113" max="16113" width="0" style="41" hidden="1" customWidth="1"/>
    <col min="16114" max="16114" width="14" style="41" customWidth="1"/>
    <col min="16115" max="16115" width="11.75" style="41" bestFit="1" customWidth="1"/>
    <col min="16116" max="16116" width="0" style="41" hidden="1" customWidth="1"/>
    <col min="16117" max="16117" width="16.25" style="41" customWidth="1"/>
    <col min="16118" max="16118" width="14.125" style="41" customWidth="1"/>
    <col min="16119" max="16119" width="0" style="41" hidden="1" customWidth="1"/>
    <col min="16120" max="16120" width="16.25" style="41" customWidth="1"/>
    <col min="16121" max="16121" width="12.375" style="41" customWidth="1"/>
    <col min="16122" max="16122" width="0" style="41" hidden="1" customWidth="1"/>
    <col min="16123" max="16123" width="13.125" style="41" customWidth="1"/>
    <col min="16124" max="16124" width="0" style="41" hidden="1" customWidth="1"/>
    <col min="16125" max="16125" width="22.875" style="41" customWidth="1"/>
    <col min="16126" max="16126" width="22.75" style="41" customWidth="1"/>
    <col min="16127" max="16127" width="10.5" style="41" bestFit="1" customWidth="1"/>
    <col min="16128" max="16128" width="21.875" style="41" customWidth="1"/>
    <col min="16129" max="16129" width="17" style="41" customWidth="1"/>
    <col min="16130" max="16130" width="10.125" style="41" bestFit="1" customWidth="1"/>
    <col min="16131" max="16131" width="13" style="41" bestFit="1" customWidth="1"/>
    <col min="16132" max="16132" width="13.375" style="41" customWidth="1"/>
    <col min="16133" max="16384" width="9" style="41"/>
  </cols>
  <sheetData>
    <row r="2" spans="1:8" ht="63.75" customHeight="1" x14ac:dyDescent="0.3">
      <c r="A2" s="96" t="s">
        <v>275</v>
      </c>
      <c r="B2" s="96"/>
      <c r="C2" s="96"/>
      <c r="D2" s="96"/>
      <c r="E2" s="96"/>
    </row>
    <row r="3" spans="1:8" ht="30" customHeight="1" x14ac:dyDescent="0.25">
      <c r="A3" s="97" t="s">
        <v>70</v>
      </c>
      <c r="B3" s="97" t="s">
        <v>71</v>
      </c>
      <c r="C3" s="97" t="s">
        <v>274</v>
      </c>
      <c r="D3" s="97"/>
      <c r="E3" s="97" t="s">
        <v>210</v>
      </c>
    </row>
    <row r="4" spans="1:8" ht="15" customHeight="1" x14ac:dyDescent="0.25">
      <c r="A4" s="97"/>
      <c r="B4" s="97"/>
      <c r="C4" s="97" t="s">
        <v>76</v>
      </c>
      <c r="D4" s="97" t="s">
        <v>77</v>
      </c>
      <c r="E4" s="97"/>
    </row>
    <row r="5" spans="1:8" x14ac:dyDescent="0.25">
      <c r="A5" s="97"/>
      <c r="B5" s="97"/>
      <c r="C5" s="97"/>
      <c r="D5" s="97"/>
      <c r="E5" s="97"/>
    </row>
    <row r="6" spans="1:8" s="91" customFormat="1" ht="36.75" customHeight="1" x14ac:dyDescent="0.3">
      <c r="A6" s="99" t="s">
        <v>78</v>
      </c>
      <c r="B6" s="100"/>
      <c r="C6" s="100"/>
      <c r="D6" s="100"/>
      <c r="E6" s="100"/>
    </row>
    <row r="7" spans="1:8" s="93" customFormat="1" ht="21" customHeight="1" x14ac:dyDescent="0.3">
      <c r="A7" s="92" t="s">
        <v>79</v>
      </c>
      <c r="B7" s="92" t="s">
        <v>80</v>
      </c>
      <c r="C7" s="92"/>
      <c r="D7" s="92"/>
      <c r="E7" s="92"/>
    </row>
    <row r="8" spans="1:8" x14ac:dyDescent="0.25">
      <c r="A8" s="20">
        <v>1</v>
      </c>
      <c r="B8" s="20" t="s">
        <v>81</v>
      </c>
      <c r="C8" s="20">
        <v>14.5</v>
      </c>
      <c r="D8" s="57">
        <f>C8*1.18</f>
        <v>17.11</v>
      </c>
      <c r="E8" s="57" t="s">
        <v>209</v>
      </c>
      <c r="H8" s="89"/>
    </row>
    <row r="9" spans="1:8" x14ac:dyDescent="0.25">
      <c r="A9" s="20">
        <v>2</v>
      </c>
      <c r="B9" s="20" t="s">
        <v>83</v>
      </c>
      <c r="C9" s="20">
        <v>14.5</v>
      </c>
      <c r="D9" s="57">
        <f t="shared" ref="D9:D19" si="0">C9*1.18</f>
        <v>17.11</v>
      </c>
      <c r="E9" s="57" t="s">
        <v>209</v>
      </c>
      <c r="H9" s="89"/>
    </row>
    <row r="10" spans="1:8" x14ac:dyDescent="0.25">
      <c r="A10" s="20">
        <v>3</v>
      </c>
      <c r="B10" s="20" t="s">
        <v>84</v>
      </c>
      <c r="C10" s="20">
        <v>14.5</v>
      </c>
      <c r="D10" s="57">
        <f t="shared" si="0"/>
        <v>17.11</v>
      </c>
      <c r="E10" s="57" t="s">
        <v>209</v>
      </c>
      <c r="H10" s="89"/>
    </row>
    <row r="11" spans="1:8" x14ac:dyDescent="0.25">
      <c r="A11" s="20">
        <v>4</v>
      </c>
      <c r="B11" s="20" t="s">
        <v>85</v>
      </c>
      <c r="C11" s="20">
        <v>14.5</v>
      </c>
      <c r="D11" s="57">
        <f t="shared" si="0"/>
        <v>17.11</v>
      </c>
      <c r="E11" s="57" t="s">
        <v>209</v>
      </c>
      <c r="H11" s="89"/>
    </row>
    <row r="12" spans="1:8" x14ac:dyDescent="0.25">
      <c r="A12" s="20">
        <v>5</v>
      </c>
      <c r="B12" s="20" t="s">
        <v>86</v>
      </c>
      <c r="C12" s="20">
        <v>14.5</v>
      </c>
      <c r="D12" s="57">
        <f t="shared" si="0"/>
        <v>17.11</v>
      </c>
      <c r="E12" s="57" t="s">
        <v>209</v>
      </c>
      <c r="H12" s="89"/>
    </row>
    <row r="13" spans="1:8" x14ac:dyDescent="0.25">
      <c r="A13" s="20">
        <v>6</v>
      </c>
      <c r="B13" s="20" t="s">
        <v>88</v>
      </c>
      <c r="C13" s="20">
        <v>14.5</v>
      </c>
      <c r="D13" s="57">
        <f t="shared" si="0"/>
        <v>17.11</v>
      </c>
      <c r="E13" s="57" t="s">
        <v>209</v>
      </c>
      <c r="H13" s="89"/>
    </row>
    <row r="14" spans="1:8" x14ac:dyDescent="0.25">
      <c r="A14" s="20">
        <v>7</v>
      </c>
      <c r="B14" s="20" t="s">
        <v>89</v>
      </c>
      <c r="C14" s="20">
        <v>14.5</v>
      </c>
      <c r="D14" s="57">
        <f t="shared" si="0"/>
        <v>17.11</v>
      </c>
      <c r="E14" s="57" t="s">
        <v>209</v>
      </c>
      <c r="H14" s="89"/>
    </row>
    <row r="15" spans="1:8" x14ac:dyDescent="0.25">
      <c r="A15" s="20">
        <v>8</v>
      </c>
      <c r="B15" s="20" t="s">
        <v>90</v>
      </c>
      <c r="C15" s="20">
        <v>14.5</v>
      </c>
      <c r="D15" s="57">
        <f t="shared" si="0"/>
        <v>17.11</v>
      </c>
      <c r="E15" s="57" t="s">
        <v>209</v>
      </c>
    </row>
    <row r="16" spans="1:8" x14ac:dyDescent="0.25">
      <c r="A16" s="20">
        <v>9</v>
      </c>
      <c r="B16" s="20" t="s">
        <v>92</v>
      </c>
      <c r="C16" s="20">
        <v>14.5</v>
      </c>
      <c r="D16" s="57">
        <f t="shared" si="0"/>
        <v>17.11</v>
      </c>
      <c r="E16" s="57" t="s">
        <v>209</v>
      </c>
    </row>
    <row r="17" spans="1:7" x14ac:dyDescent="0.25">
      <c r="A17" s="20">
        <v>10</v>
      </c>
      <c r="B17" s="20" t="s">
        <v>94</v>
      </c>
      <c r="C17" s="20">
        <v>14.5</v>
      </c>
      <c r="D17" s="57">
        <f t="shared" si="0"/>
        <v>17.11</v>
      </c>
      <c r="E17" s="57" t="s">
        <v>209</v>
      </c>
    </row>
    <row r="18" spans="1:7" x14ac:dyDescent="0.25">
      <c r="A18" s="20">
        <v>11</v>
      </c>
      <c r="B18" s="20" t="s">
        <v>101</v>
      </c>
      <c r="C18" s="20">
        <v>14.5</v>
      </c>
      <c r="D18" s="57">
        <f t="shared" si="0"/>
        <v>17.11</v>
      </c>
      <c r="E18" s="57" t="s">
        <v>209</v>
      </c>
    </row>
    <row r="19" spans="1:7" x14ac:dyDescent="0.25">
      <c r="A19" s="20">
        <v>12</v>
      </c>
      <c r="B19" s="20" t="s">
        <v>102</v>
      </c>
      <c r="C19" s="20">
        <v>14.5</v>
      </c>
      <c r="D19" s="57">
        <f t="shared" si="0"/>
        <v>17.11</v>
      </c>
      <c r="E19" s="57" t="s">
        <v>209</v>
      </c>
    </row>
    <row r="20" spans="1:7" s="42" customFormat="1" ht="12.75" hidden="1" x14ac:dyDescent="0.2">
      <c r="A20" s="49"/>
      <c r="B20" s="49" t="s">
        <v>104</v>
      </c>
      <c r="C20" s="50" t="e">
        <f>#REF!/#REF!/12</f>
        <v>#REF!</v>
      </c>
      <c r="D20" s="50" t="e">
        <f>C20*1.18</f>
        <v>#REF!</v>
      </c>
      <c r="E20" s="49"/>
    </row>
    <row r="21" spans="1:7" s="93" customFormat="1" ht="21" customHeight="1" x14ac:dyDescent="0.3">
      <c r="A21" s="92" t="s">
        <v>105</v>
      </c>
      <c r="B21" s="92" t="s">
        <v>106</v>
      </c>
      <c r="C21" s="92"/>
      <c r="D21" s="92"/>
      <c r="E21" s="92"/>
    </row>
    <row r="22" spans="1:7" x14ac:dyDescent="0.25">
      <c r="A22" s="20">
        <v>13</v>
      </c>
      <c r="B22" s="20" t="s">
        <v>107</v>
      </c>
      <c r="C22" s="20">
        <v>16</v>
      </c>
      <c r="D22" s="57">
        <f>C22*1.18</f>
        <v>18.88</v>
      </c>
      <c r="E22" s="66" t="s">
        <v>221</v>
      </c>
    </row>
    <row r="23" spans="1:7" x14ac:dyDescent="0.25">
      <c r="A23" s="20">
        <v>14</v>
      </c>
      <c r="B23" s="20" t="s">
        <v>108</v>
      </c>
      <c r="C23" s="20">
        <v>17.190000000000001</v>
      </c>
      <c r="D23" s="57">
        <f>20.28</f>
        <v>20.28</v>
      </c>
      <c r="E23" s="66" t="s">
        <v>221</v>
      </c>
      <c r="F23" s="137"/>
      <c r="G23" s="94"/>
    </row>
    <row r="24" spans="1:7" x14ac:dyDescent="0.25">
      <c r="A24" s="20">
        <v>15</v>
      </c>
      <c r="B24" s="20" t="s">
        <v>109</v>
      </c>
      <c r="C24" s="20">
        <v>16</v>
      </c>
      <c r="D24" s="57">
        <f t="shared" ref="D24:D63" si="1">C24*1.18</f>
        <v>18.88</v>
      </c>
      <c r="E24" s="66" t="s">
        <v>221</v>
      </c>
    </row>
    <row r="25" spans="1:7" x14ac:dyDescent="0.25">
      <c r="A25" s="20">
        <v>16</v>
      </c>
      <c r="B25" s="20" t="s">
        <v>110</v>
      </c>
      <c r="C25" s="20">
        <v>16</v>
      </c>
      <c r="D25" s="57">
        <f t="shared" si="1"/>
        <v>18.88</v>
      </c>
      <c r="E25" s="66" t="s">
        <v>221</v>
      </c>
    </row>
    <row r="26" spans="1:7" x14ac:dyDescent="0.25">
      <c r="A26" s="20">
        <v>17</v>
      </c>
      <c r="B26" s="20" t="s">
        <v>111</v>
      </c>
      <c r="C26" s="20">
        <v>16</v>
      </c>
      <c r="D26" s="57">
        <f t="shared" si="1"/>
        <v>18.88</v>
      </c>
      <c r="E26" s="66" t="s">
        <v>221</v>
      </c>
    </row>
    <row r="27" spans="1:7" x14ac:dyDescent="0.25">
      <c r="A27" s="20">
        <v>18</v>
      </c>
      <c r="B27" s="20" t="s">
        <v>112</v>
      </c>
      <c r="C27" s="20">
        <v>16</v>
      </c>
      <c r="D27" s="57">
        <f t="shared" si="1"/>
        <v>18.88</v>
      </c>
      <c r="E27" s="66" t="s">
        <v>221</v>
      </c>
    </row>
    <row r="28" spans="1:7" x14ac:dyDescent="0.25">
      <c r="A28" s="20">
        <v>19</v>
      </c>
      <c r="B28" s="20" t="s">
        <v>113</v>
      </c>
      <c r="C28" s="20">
        <v>16</v>
      </c>
      <c r="D28" s="57">
        <f t="shared" si="1"/>
        <v>18.88</v>
      </c>
      <c r="E28" s="66" t="s">
        <v>221</v>
      </c>
    </row>
    <row r="29" spans="1:7" x14ac:dyDescent="0.25">
      <c r="A29" s="20">
        <v>20</v>
      </c>
      <c r="B29" s="20" t="s">
        <v>114</v>
      </c>
      <c r="C29" s="20">
        <v>16</v>
      </c>
      <c r="D29" s="57">
        <f t="shared" si="1"/>
        <v>18.88</v>
      </c>
      <c r="E29" s="66" t="s">
        <v>221</v>
      </c>
    </row>
    <row r="30" spans="1:7" x14ac:dyDescent="0.25">
      <c r="A30" s="20">
        <v>21</v>
      </c>
      <c r="B30" s="20" t="s">
        <v>115</v>
      </c>
      <c r="C30" s="20">
        <v>16</v>
      </c>
      <c r="D30" s="57">
        <f t="shared" si="1"/>
        <v>18.88</v>
      </c>
      <c r="E30" s="66" t="s">
        <v>221</v>
      </c>
    </row>
    <row r="31" spans="1:7" x14ac:dyDescent="0.25">
      <c r="A31" s="20">
        <v>22</v>
      </c>
      <c r="B31" s="20" t="s">
        <v>116</v>
      </c>
      <c r="C31" s="20">
        <v>16</v>
      </c>
      <c r="D31" s="57">
        <f t="shared" si="1"/>
        <v>18.88</v>
      </c>
      <c r="E31" s="66" t="s">
        <v>221</v>
      </c>
    </row>
    <row r="32" spans="1:7" x14ac:dyDescent="0.25">
      <c r="A32" s="20">
        <v>23</v>
      </c>
      <c r="B32" s="20" t="s">
        <v>117</v>
      </c>
      <c r="C32" s="20">
        <v>16</v>
      </c>
      <c r="D32" s="57">
        <f t="shared" si="1"/>
        <v>18.88</v>
      </c>
      <c r="E32" s="66" t="s">
        <v>221</v>
      </c>
    </row>
    <row r="33" spans="1:5" x14ac:dyDescent="0.25">
      <c r="A33" s="20">
        <v>24</v>
      </c>
      <c r="B33" s="20" t="s">
        <v>118</v>
      </c>
      <c r="C33" s="20">
        <v>16</v>
      </c>
      <c r="D33" s="57">
        <f t="shared" si="1"/>
        <v>18.88</v>
      </c>
      <c r="E33" s="66" t="s">
        <v>221</v>
      </c>
    </row>
    <row r="34" spans="1:5" x14ac:dyDescent="0.25">
      <c r="A34" s="20">
        <v>25</v>
      </c>
      <c r="B34" s="20" t="s">
        <v>119</v>
      </c>
      <c r="C34" s="20">
        <v>16</v>
      </c>
      <c r="D34" s="57">
        <f t="shared" si="1"/>
        <v>18.88</v>
      </c>
      <c r="E34" s="66" t="s">
        <v>221</v>
      </c>
    </row>
    <row r="35" spans="1:5" x14ac:dyDescent="0.25">
      <c r="A35" s="20">
        <v>26</v>
      </c>
      <c r="B35" s="20" t="s">
        <v>120</v>
      </c>
      <c r="C35" s="20">
        <v>16</v>
      </c>
      <c r="D35" s="57">
        <f t="shared" si="1"/>
        <v>18.88</v>
      </c>
      <c r="E35" s="66" t="s">
        <v>221</v>
      </c>
    </row>
    <row r="36" spans="1:5" x14ac:dyDescent="0.25">
      <c r="A36" s="20">
        <v>27</v>
      </c>
      <c r="B36" s="20" t="s">
        <v>82</v>
      </c>
      <c r="C36" s="20">
        <v>16</v>
      </c>
      <c r="D36" s="57">
        <f t="shared" si="1"/>
        <v>18.88</v>
      </c>
      <c r="E36" s="66" t="s">
        <v>221</v>
      </c>
    </row>
    <row r="37" spans="1:5" x14ac:dyDescent="0.25">
      <c r="A37" s="20">
        <v>28</v>
      </c>
      <c r="B37" s="20" t="s">
        <v>121</v>
      </c>
      <c r="C37" s="20">
        <v>16</v>
      </c>
      <c r="D37" s="57">
        <f t="shared" si="1"/>
        <v>18.88</v>
      </c>
      <c r="E37" s="66" t="s">
        <v>221</v>
      </c>
    </row>
    <row r="38" spans="1:5" x14ac:dyDescent="0.25">
      <c r="A38" s="20">
        <v>29</v>
      </c>
      <c r="B38" s="20" t="s">
        <v>122</v>
      </c>
      <c r="C38" s="20">
        <v>16</v>
      </c>
      <c r="D38" s="57">
        <f t="shared" si="1"/>
        <v>18.88</v>
      </c>
      <c r="E38" s="66" t="s">
        <v>221</v>
      </c>
    </row>
    <row r="39" spans="1:5" x14ac:dyDescent="0.25">
      <c r="A39" s="20">
        <v>30</v>
      </c>
      <c r="B39" s="20" t="s">
        <v>123</v>
      </c>
      <c r="C39" s="20">
        <v>16</v>
      </c>
      <c r="D39" s="57">
        <f t="shared" si="1"/>
        <v>18.88</v>
      </c>
      <c r="E39" s="66" t="s">
        <v>221</v>
      </c>
    </row>
    <row r="40" spans="1:5" x14ac:dyDescent="0.25">
      <c r="A40" s="20">
        <v>31</v>
      </c>
      <c r="B40" s="20" t="s">
        <v>124</v>
      </c>
      <c r="C40" s="20">
        <v>16</v>
      </c>
      <c r="D40" s="57">
        <f t="shared" si="1"/>
        <v>18.88</v>
      </c>
      <c r="E40" s="66" t="s">
        <v>221</v>
      </c>
    </row>
    <row r="41" spans="1:5" x14ac:dyDescent="0.25">
      <c r="A41" s="20">
        <v>32</v>
      </c>
      <c r="B41" s="20" t="s">
        <v>125</v>
      </c>
      <c r="C41" s="20">
        <v>16</v>
      </c>
      <c r="D41" s="57">
        <f t="shared" si="1"/>
        <v>18.88</v>
      </c>
      <c r="E41" s="66" t="s">
        <v>221</v>
      </c>
    </row>
    <row r="42" spans="1:5" x14ac:dyDescent="0.25">
      <c r="A42" s="20">
        <v>33</v>
      </c>
      <c r="B42" s="20" t="s">
        <v>126</v>
      </c>
      <c r="C42" s="20">
        <v>16</v>
      </c>
      <c r="D42" s="57">
        <f t="shared" si="1"/>
        <v>18.88</v>
      </c>
      <c r="E42" s="66" t="s">
        <v>221</v>
      </c>
    </row>
    <row r="43" spans="1:5" x14ac:dyDescent="0.25">
      <c r="A43" s="20">
        <v>34</v>
      </c>
      <c r="B43" s="20" t="s">
        <v>127</v>
      </c>
      <c r="C43" s="20">
        <v>16</v>
      </c>
      <c r="D43" s="57">
        <f t="shared" si="1"/>
        <v>18.88</v>
      </c>
      <c r="E43" s="66" t="s">
        <v>221</v>
      </c>
    </row>
    <row r="44" spans="1:5" x14ac:dyDescent="0.25">
      <c r="A44" s="20">
        <v>35</v>
      </c>
      <c r="B44" s="20" t="s">
        <v>128</v>
      </c>
      <c r="C44" s="20">
        <v>16</v>
      </c>
      <c r="D44" s="57">
        <f t="shared" si="1"/>
        <v>18.88</v>
      </c>
      <c r="E44" s="66" t="s">
        <v>221</v>
      </c>
    </row>
    <row r="45" spans="1:5" x14ac:dyDescent="0.25">
      <c r="A45" s="20">
        <v>36</v>
      </c>
      <c r="B45" s="20" t="s">
        <v>129</v>
      </c>
      <c r="C45" s="20">
        <v>16</v>
      </c>
      <c r="D45" s="57">
        <f t="shared" si="1"/>
        <v>18.88</v>
      </c>
      <c r="E45" s="66" t="s">
        <v>221</v>
      </c>
    </row>
    <row r="46" spans="1:5" x14ac:dyDescent="0.25">
      <c r="A46" s="20">
        <v>37</v>
      </c>
      <c r="B46" s="20" t="s">
        <v>130</v>
      </c>
      <c r="C46" s="20">
        <v>16</v>
      </c>
      <c r="D46" s="57">
        <f t="shared" si="1"/>
        <v>18.88</v>
      </c>
      <c r="E46" s="66" t="s">
        <v>221</v>
      </c>
    </row>
    <row r="47" spans="1:5" x14ac:dyDescent="0.25">
      <c r="A47" s="20">
        <v>38</v>
      </c>
      <c r="B47" s="20" t="s">
        <v>131</v>
      </c>
      <c r="C47" s="20">
        <v>16</v>
      </c>
      <c r="D47" s="57">
        <f t="shared" si="1"/>
        <v>18.88</v>
      </c>
      <c r="E47" s="66" t="s">
        <v>221</v>
      </c>
    </row>
    <row r="48" spans="1:5" x14ac:dyDescent="0.25">
      <c r="A48" s="20">
        <v>39</v>
      </c>
      <c r="B48" s="20" t="s">
        <v>132</v>
      </c>
      <c r="C48" s="20">
        <v>16</v>
      </c>
      <c r="D48" s="57">
        <f t="shared" si="1"/>
        <v>18.88</v>
      </c>
      <c r="E48" s="66" t="s">
        <v>221</v>
      </c>
    </row>
    <row r="49" spans="1:5" x14ac:dyDescent="0.25">
      <c r="A49" s="20">
        <v>40</v>
      </c>
      <c r="B49" s="20" t="s">
        <v>133</v>
      </c>
      <c r="C49" s="20">
        <v>16</v>
      </c>
      <c r="D49" s="57">
        <f t="shared" si="1"/>
        <v>18.88</v>
      </c>
      <c r="E49" s="66" t="s">
        <v>221</v>
      </c>
    </row>
    <row r="50" spans="1:5" x14ac:dyDescent="0.25">
      <c r="A50" s="20">
        <v>41</v>
      </c>
      <c r="B50" s="20" t="s">
        <v>134</v>
      </c>
      <c r="C50" s="20">
        <v>16</v>
      </c>
      <c r="D50" s="57">
        <f t="shared" si="1"/>
        <v>18.88</v>
      </c>
      <c r="E50" s="66" t="s">
        <v>221</v>
      </c>
    </row>
    <row r="51" spans="1:5" x14ac:dyDescent="0.25">
      <c r="A51" s="20">
        <v>42</v>
      </c>
      <c r="B51" s="20" t="s">
        <v>135</v>
      </c>
      <c r="C51" s="20">
        <v>16</v>
      </c>
      <c r="D51" s="57">
        <f t="shared" si="1"/>
        <v>18.88</v>
      </c>
      <c r="E51" s="66" t="s">
        <v>221</v>
      </c>
    </row>
    <row r="52" spans="1:5" x14ac:dyDescent="0.25">
      <c r="A52" s="20">
        <v>43</v>
      </c>
      <c r="B52" s="20" t="s">
        <v>136</v>
      </c>
      <c r="C52" s="20">
        <v>16</v>
      </c>
      <c r="D52" s="57">
        <f t="shared" si="1"/>
        <v>18.88</v>
      </c>
      <c r="E52" s="66" t="s">
        <v>221</v>
      </c>
    </row>
    <row r="53" spans="1:5" x14ac:dyDescent="0.25">
      <c r="A53" s="20">
        <v>44</v>
      </c>
      <c r="B53" s="20" t="s">
        <v>137</v>
      </c>
      <c r="C53" s="20">
        <v>16</v>
      </c>
      <c r="D53" s="57">
        <f t="shared" si="1"/>
        <v>18.88</v>
      </c>
      <c r="E53" s="66" t="s">
        <v>221</v>
      </c>
    </row>
    <row r="54" spans="1:5" x14ac:dyDescent="0.25">
      <c r="A54" s="20">
        <v>45</v>
      </c>
      <c r="B54" s="20" t="s">
        <v>138</v>
      </c>
      <c r="C54" s="20">
        <v>16</v>
      </c>
      <c r="D54" s="57">
        <f t="shared" si="1"/>
        <v>18.88</v>
      </c>
      <c r="E54" s="66" t="s">
        <v>221</v>
      </c>
    </row>
    <row r="55" spans="1:5" x14ac:dyDescent="0.25">
      <c r="A55" s="20">
        <v>46</v>
      </c>
      <c r="B55" s="20" t="s">
        <v>139</v>
      </c>
      <c r="C55" s="20">
        <v>16</v>
      </c>
      <c r="D55" s="57">
        <f t="shared" si="1"/>
        <v>18.88</v>
      </c>
      <c r="E55" s="66" t="s">
        <v>221</v>
      </c>
    </row>
    <row r="56" spans="1:5" x14ac:dyDescent="0.25">
      <c r="A56" s="20">
        <v>47</v>
      </c>
      <c r="B56" s="20" t="s">
        <v>140</v>
      </c>
      <c r="C56" s="20">
        <v>16</v>
      </c>
      <c r="D56" s="57">
        <f t="shared" si="1"/>
        <v>18.88</v>
      </c>
      <c r="E56" s="66" t="s">
        <v>221</v>
      </c>
    </row>
    <row r="57" spans="1:5" x14ac:dyDescent="0.25">
      <c r="A57" s="20">
        <v>48</v>
      </c>
      <c r="B57" s="20" t="s">
        <v>141</v>
      </c>
      <c r="C57" s="20">
        <v>16</v>
      </c>
      <c r="D57" s="57">
        <f t="shared" si="1"/>
        <v>18.88</v>
      </c>
      <c r="E57" s="66" t="s">
        <v>221</v>
      </c>
    </row>
    <row r="58" spans="1:5" x14ac:dyDescent="0.25">
      <c r="A58" s="20">
        <v>49</v>
      </c>
      <c r="B58" s="20" t="s">
        <v>142</v>
      </c>
      <c r="C58" s="20">
        <v>16</v>
      </c>
      <c r="D58" s="57">
        <f t="shared" si="1"/>
        <v>18.88</v>
      </c>
      <c r="E58" s="66" t="s">
        <v>221</v>
      </c>
    </row>
    <row r="59" spans="1:5" x14ac:dyDescent="0.25">
      <c r="A59" s="20">
        <v>50</v>
      </c>
      <c r="B59" s="20" t="s">
        <v>143</v>
      </c>
      <c r="C59" s="20">
        <v>16</v>
      </c>
      <c r="D59" s="57">
        <f t="shared" si="1"/>
        <v>18.88</v>
      </c>
      <c r="E59" s="66" t="s">
        <v>221</v>
      </c>
    </row>
    <row r="60" spans="1:5" x14ac:dyDescent="0.25">
      <c r="A60" s="20">
        <v>51</v>
      </c>
      <c r="B60" s="20" t="s">
        <v>144</v>
      </c>
      <c r="C60" s="20">
        <v>16</v>
      </c>
      <c r="D60" s="57">
        <f t="shared" si="1"/>
        <v>18.88</v>
      </c>
      <c r="E60" s="66" t="s">
        <v>221</v>
      </c>
    </row>
    <row r="61" spans="1:5" x14ac:dyDescent="0.25">
      <c r="A61" s="20">
        <v>52</v>
      </c>
      <c r="B61" s="20" t="s">
        <v>145</v>
      </c>
      <c r="C61" s="20">
        <v>16</v>
      </c>
      <c r="D61" s="57">
        <f t="shared" si="1"/>
        <v>18.88</v>
      </c>
      <c r="E61" s="66" t="s">
        <v>221</v>
      </c>
    </row>
    <row r="62" spans="1:5" x14ac:dyDescent="0.25">
      <c r="A62" s="20">
        <v>53</v>
      </c>
      <c r="B62" s="20" t="s">
        <v>146</v>
      </c>
      <c r="C62" s="20">
        <v>16</v>
      </c>
      <c r="D62" s="57">
        <f t="shared" si="1"/>
        <v>18.88</v>
      </c>
      <c r="E62" s="66" t="s">
        <v>221</v>
      </c>
    </row>
    <row r="63" spans="1:5" x14ac:dyDescent="0.25">
      <c r="A63" s="20">
        <v>54</v>
      </c>
      <c r="B63" s="20" t="s">
        <v>147</v>
      </c>
      <c r="C63" s="20">
        <v>16</v>
      </c>
      <c r="D63" s="57">
        <f t="shared" si="1"/>
        <v>18.88</v>
      </c>
      <c r="E63" s="66" t="s">
        <v>221</v>
      </c>
    </row>
    <row r="64" spans="1:5" x14ac:dyDescent="0.25">
      <c r="A64" s="20">
        <v>55</v>
      </c>
      <c r="B64" s="20" t="s">
        <v>91</v>
      </c>
      <c r="C64" s="20">
        <v>16.62</v>
      </c>
      <c r="D64" s="57">
        <v>19.61</v>
      </c>
      <c r="E64" s="66" t="s">
        <v>271</v>
      </c>
    </row>
    <row r="65" spans="1:5" x14ac:dyDescent="0.25">
      <c r="A65" s="20">
        <v>56</v>
      </c>
      <c r="B65" s="20" t="s">
        <v>148</v>
      </c>
      <c r="C65" s="20">
        <v>16</v>
      </c>
      <c r="D65" s="57">
        <f t="shared" ref="D65:D89" si="2">C65*1.18</f>
        <v>18.88</v>
      </c>
      <c r="E65" s="66" t="s">
        <v>221</v>
      </c>
    </row>
    <row r="66" spans="1:5" x14ac:dyDescent="0.25">
      <c r="A66" s="20">
        <v>57</v>
      </c>
      <c r="B66" s="20" t="s">
        <v>149</v>
      </c>
      <c r="C66" s="20">
        <v>16</v>
      </c>
      <c r="D66" s="57">
        <f t="shared" si="2"/>
        <v>18.88</v>
      </c>
      <c r="E66" s="66" t="s">
        <v>221</v>
      </c>
    </row>
    <row r="67" spans="1:5" x14ac:dyDescent="0.25">
      <c r="A67" s="20">
        <v>58</v>
      </c>
      <c r="B67" s="20" t="s">
        <v>150</v>
      </c>
      <c r="C67" s="20">
        <v>16</v>
      </c>
      <c r="D67" s="57">
        <f t="shared" si="2"/>
        <v>18.88</v>
      </c>
      <c r="E67" s="66" t="s">
        <v>221</v>
      </c>
    </row>
    <row r="68" spans="1:5" x14ac:dyDescent="0.25">
      <c r="A68" s="20">
        <v>59</v>
      </c>
      <c r="B68" s="20" t="s">
        <v>151</v>
      </c>
      <c r="C68" s="20">
        <v>16</v>
      </c>
      <c r="D68" s="57">
        <f t="shared" si="2"/>
        <v>18.88</v>
      </c>
      <c r="E68" s="66" t="s">
        <v>221</v>
      </c>
    </row>
    <row r="69" spans="1:5" x14ac:dyDescent="0.25">
      <c r="A69" s="20">
        <v>60</v>
      </c>
      <c r="B69" s="20" t="s">
        <v>152</v>
      </c>
      <c r="C69" s="20">
        <v>16</v>
      </c>
      <c r="D69" s="57">
        <f t="shared" si="2"/>
        <v>18.88</v>
      </c>
      <c r="E69" s="66" t="s">
        <v>221</v>
      </c>
    </row>
    <row r="70" spans="1:5" ht="19.5" customHeight="1" x14ac:dyDescent="0.25">
      <c r="A70" s="20">
        <v>61</v>
      </c>
      <c r="B70" s="20" t="s">
        <v>168</v>
      </c>
      <c r="C70" s="20">
        <v>15.93</v>
      </c>
      <c r="D70" s="58">
        <f t="shared" si="2"/>
        <v>18.7974</v>
      </c>
      <c r="E70" s="66" t="s">
        <v>225</v>
      </c>
    </row>
    <row r="71" spans="1:5" x14ac:dyDescent="0.25">
      <c r="A71" s="20">
        <v>62</v>
      </c>
      <c r="B71" s="20" t="s">
        <v>153</v>
      </c>
      <c r="C71" s="20">
        <v>16</v>
      </c>
      <c r="D71" s="57">
        <f t="shared" si="2"/>
        <v>18.88</v>
      </c>
      <c r="E71" s="66" t="s">
        <v>221</v>
      </c>
    </row>
    <row r="72" spans="1:5" x14ac:dyDescent="0.25">
      <c r="A72" s="20">
        <v>63</v>
      </c>
      <c r="B72" s="20" t="s">
        <v>154</v>
      </c>
      <c r="C72" s="20">
        <v>16</v>
      </c>
      <c r="D72" s="57">
        <f t="shared" si="2"/>
        <v>18.88</v>
      </c>
      <c r="E72" s="66" t="s">
        <v>221</v>
      </c>
    </row>
    <row r="73" spans="1:5" x14ac:dyDescent="0.25">
      <c r="A73" s="20">
        <v>64</v>
      </c>
      <c r="B73" s="20" t="s">
        <v>155</v>
      </c>
      <c r="C73" s="20">
        <v>16</v>
      </c>
      <c r="D73" s="57">
        <f t="shared" si="2"/>
        <v>18.88</v>
      </c>
      <c r="E73" s="66" t="s">
        <v>221</v>
      </c>
    </row>
    <row r="74" spans="1:5" x14ac:dyDescent="0.25">
      <c r="A74" s="20">
        <v>65</v>
      </c>
      <c r="B74" s="20" t="s">
        <v>156</v>
      </c>
      <c r="C74" s="20">
        <v>16</v>
      </c>
      <c r="D74" s="57">
        <f t="shared" si="2"/>
        <v>18.88</v>
      </c>
      <c r="E74" s="66" t="s">
        <v>221</v>
      </c>
    </row>
    <row r="75" spans="1:5" x14ac:dyDescent="0.25">
      <c r="A75" s="20">
        <v>66</v>
      </c>
      <c r="B75" s="20" t="s">
        <v>157</v>
      </c>
      <c r="C75" s="20">
        <v>16</v>
      </c>
      <c r="D75" s="57">
        <f t="shared" si="2"/>
        <v>18.88</v>
      </c>
      <c r="E75" s="66" t="s">
        <v>221</v>
      </c>
    </row>
    <row r="76" spans="1:5" x14ac:dyDescent="0.25">
      <c r="A76" s="20">
        <v>67</v>
      </c>
      <c r="B76" s="20" t="s">
        <v>158</v>
      </c>
      <c r="C76" s="20">
        <v>16</v>
      </c>
      <c r="D76" s="57">
        <f t="shared" si="2"/>
        <v>18.88</v>
      </c>
      <c r="E76" s="66" t="s">
        <v>221</v>
      </c>
    </row>
    <row r="77" spans="1:5" x14ac:dyDescent="0.25">
      <c r="A77" s="20">
        <v>68</v>
      </c>
      <c r="B77" s="20" t="s">
        <v>159</v>
      </c>
      <c r="C77" s="20">
        <v>16</v>
      </c>
      <c r="D77" s="57">
        <f t="shared" si="2"/>
        <v>18.88</v>
      </c>
      <c r="E77" s="66" t="s">
        <v>221</v>
      </c>
    </row>
    <row r="78" spans="1:5" x14ac:dyDescent="0.25">
      <c r="A78" s="20">
        <v>69</v>
      </c>
      <c r="B78" s="20" t="s">
        <v>160</v>
      </c>
      <c r="C78" s="20">
        <v>16</v>
      </c>
      <c r="D78" s="57">
        <f t="shared" si="2"/>
        <v>18.88</v>
      </c>
      <c r="E78" s="66" t="s">
        <v>221</v>
      </c>
    </row>
    <row r="79" spans="1:5" x14ac:dyDescent="0.25">
      <c r="A79" s="20">
        <v>70</v>
      </c>
      <c r="B79" s="20" t="s">
        <v>161</v>
      </c>
      <c r="C79" s="20">
        <v>16</v>
      </c>
      <c r="D79" s="57">
        <f t="shared" si="2"/>
        <v>18.88</v>
      </c>
      <c r="E79" s="66" t="s">
        <v>221</v>
      </c>
    </row>
    <row r="80" spans="1:5" x14ac:dyDescent="0.25">
      <c r="A80" s="20">
        <v>71</v>
      </c>
      <c r="B80" s="20" t="s">
        <v>162</v>
      </c>
      <c r="C80" s="20">
        <v>16</v>
      </c>
      <c r="D80" s="57">
        <f t="shared" si="2"/>
        <v>18.88</v>
      </c>
      <c r="E80" s="66" t="s">
        <v>221</v>
      </c>
    </row>
    <row r="81" spans="1:7" x14ac:dyDescent="0.25">
      <c r="A81" s="20">
        <v>72</v>
      </c>
      <c r="B81" s="20" t="s">
        <v>163</v>
      </c>
      <c r="C81" s="20">
        <v>16</v>
      </c>
      <c r="D81" s="57">
        <f t="shared" si="2"/>
        <v>18.88</v>
      </c>
      <c r="E81" s="66" t="s">
        <v>221</v>
      </c>
    </row>
    <row r="82" spans="1:7" x14ac:dyDescent="0.25">
      <c r="A82" s="20">
        <v>73</v>
      </c>
      <c r="B82" s="20" t="s">
        <v>164</v>
      </c>
      <c r="C82" s="20">
        <v>16</v>
      </c>
      <c r="D82" s="57">
        <f t="shared" si="2"/>
        <v>18.88</v>
      </c>
      <c r="E82" s="66" t="s">
        <v>221</v>
      </c>
    </row>
    <row r="83" spans="1:7" x14ac:dyDescent="0.25">
      <c r="A83" s="20">
        <v>74</v>
      </c>
      <c r="B83" s="20" t="s">
        <v>165</v>
      </c>
      <c r="C83" s="20">
        <v>16</v>
      </c>
      <c r="D83" s="57">
        <f t="shared" si="2"/>
        <v>18.88</v>
      </c>
      <c r="E83" s="66" t="s">
        <v>221</v>
      </c>
    </row>
    <row r="84" spans="1:7" x14ac:dyDescent="0.25">
      <c r="A84" s="20">
        <v>75</v>
      </c>
      <c r="B84" s="20" t="s">
        <v>95</v>
      </c>
      <c r="C84" s="20">
        <v>16</v>
      </c>
      <c r="D84" s="57">
        <f t="shared" si="2"/>
        <v>18.88</v>
      </c>
      <c r="E84" s="66" t="s">
        <v>221</v>
      </c>
      <c r="G84" s="41">
        <f>C92/C84</f>
        <v>1.056</v>
      </c>
    </row>
    <row r="85" spans="1:7" x14ac:dyDescent="0.25">
      <c r="A85" s="20">
        <v>76</v>
      </c>
      <c r="B85" s="20" t="s">
        <v>96</v>
      </c>
      <c r="C85" s="20">
        <v>16</v>
      </c>
      <c r="D85" s="57">
        <f t="shared" si="2"/>
        <v>18.88</v>
      </c>
      <c r="E85" s="66" t="s">
        <v>221</v>
      </c>
    </row>
    <row r="86" spans="1:7" s="60" customFormat="1" x14ac:dyDescent="0.25">
      <c r="A86" s="20">
        <v>77</v>
      </c>
      <c r="B86" s="57" t="s">
        <v>87</v>
      </c>
      <c r="C86" s="58">
        <v>16.716480000000001</v>
      </c>
      <c r="D86" s="58">
        <f t="shared" si="2"/>
        <v>19.725446399999999</v>
      </c>
      <c r="E86" s="66" t="s">
        <v>220</v>
      </c>
    </row>
    <row r="87" spans="1:7" s="60" customFormat="1" x14ac:dyDescent="0.25">
      <c r="A87" s="20">
        <v>78</v>
      </c>
      <c r="B87" s="57" t="s">
        <v>213</v>
      </c>
      <c r="C87" s="58">
        <v>19.62</v>
      </c>
      <c r="D87" s="58">
        <f t="shared" si="2"/>
        <v>23.151599999999998</v>
      </c>
      <c r="E87" s="66" t="s">
        <v>230</v>
      </c>
    </row>
    <row r="88" spans="1:7" s="60" customFormat="1" x14ac:dyDescent="0.25">
      <c r="A88" s="20">
        <v>79</v>
      </c>
      <c r="B88" s="57" t="s">
        <v>214</v>
      </c>
      <c r="C88" s="58">
        <v>16.62</v>
      </c>
      <c r="D88" s="58">
        <f t="shared" si="2"/>
        <v>19.611599999999999</v>
      </c>
      <c r="E88" s="66" t="s">
        <v>231</v>
      </c>
    </row>
    <row r="89" spans="1:7" s="60" customFormat="1" x14ac:dyDescent="0.25">
      <c r="A89" s="20">
        <v>80</v>
      </c>
      <c r="B89" s="57" t="s">
        <v>215</v>
      </c>
      <c r="C89" s="58">
        <v>25.1</v>
      </c>
      <c r="D89" s="58">
        <f t="shared" si="2"/>
        <v>29.617999999999999</v>
      </c>
      <c r="E89" s="66" t="s">
        <v>232</v>
      </c>
    </row>
    <row r="90" spans="1:7" s="60" customFormat="1" x14ac:dyDescent="0.25">
      <c r="A90" s="20">
        <v>81</v>
      </c>
      <c r="B90" s="57" t="s">
        <v>268</v>
      </c>
      <c r="C90" s="58">
        <f>D90/1.18</f>
        <v>24.457627118644069</v>
      </c>
      <c r="D90" s="58">
        <v>28.86</v>
      </c>
      <c r="E90" s="66" t="s">
        <v>269</v>
      </c>
    </row>
    <row r="91" spans="1:7" x14ac:dyDescent="0.25">
      <c r="A91" s="20">
        <v>82</v>
      </c>
      <c r="B91" s="20" t="s">
        <v>97</v>
      </c>
      <c r="C91" s="20">
        <v>16</v>
      </c>
      <c r="D91" s="57">
        <v>18.89</v>
      </c>
      <c r="E91" s="57" t="s">
        <v>270</v>
      </c>
    </row>
    <row r="92" spans="1:7" s="60" customFormat="1" x14ac:dyDescent="0.25">
      <c r="A92" s="20">
        <v>83</v>
      </c>
      <c r="B92" s="57" t="s">
        <v>98</v>
      </c>
      <c r="C92" s="58">
        <v>16.896000000000001</v>
      </c>
      <c r="D92" s="58">
        <f>C92*1.18</f>
        <v>19.937280000000001</v>
      </c>
      <c r="E92" s="66" t="s">
        <v>222</v>
      </c>
    </row>
    <row r="93" spans="1:7" s="60" customFormat="1" x14ac:dyDescent="0.25">
      <c r="A93" s="20">
        <v>84</v>
      </c>
      <c r="B93" s="57" t="s">
        <v>99</v>
      </c>
      <c r="C93" s="58">
        <v>16.896000000000001</v>
      </c>
      <c r="D93" s="58">
        <f>C93*1.18</f>
        <v>19.937280000000001</v>
      </c>
      <c r="E93" s="66" t="s">
        <v>222</v>
      </c>
    </row>
    <row r="94" spans="1:7" s="60" customFormat="1" x14ac:dyDescent="0.25">
      <c r="A94" s="20">
        <v>85</v>
      </c>
      <c r="B94" s="57" t="s">
        <v>100</v>
      </c>
      <c r="C94" s="58">
        <v>16.896000000000001</v>
      </c>
      <c r="D94" s="58">
        <f>C94*1.18</f>
        <v>19.937280000000001</v>
      </c>
      <c r="E94" s="66" t="s">
        <v>222</v>
      </c>
    </row>
    <row r="95" spans="1:7" s="60" customFormat="1" x14ac:dyDescent="0.25">
      <c r="A95" s="20">
        <v>86</v>
      </c>
      <c r="B95" s="57" t="s">
        <v>93</v>
      </c>
      <c r="C95" s="58">
        <v>16.896000000000001</v>
      </c>
      <c r="D95" s="58">
        <f>C95*1.18</f>
        <v>19.937280000000001</v>
      </c>
      <c r="E95" s="66" t="s">
        <v>226</v>
      </c>
    </row>
    <row r="96" spans="1:7" s="60" customFormat="1" x14ac:dyDescent="0.25">
      <c r="A96" s="20">
        <v>87</v>
      </c>
      <c r="B96" s="57" t="s">
        <v>103</v>
      </c>
      <c r="C96" s="58">
        <v>16.896000000000001</v>
      </c>
      <c r="D96" s="58">
        <f>C96*1.18</f>
        <v>19.937280000000001</v>
      </c>
      <c r="E96" s="66" t="s">
        <v>222</v>
      </c>
    </row>
    <row r="97" spans="1:5" s="42" customFormat="1" ht="12.75" hidden="1" x14ac:dyDescent="0.2">
      <c r="A97" s="49"/>
      <c r="B97" s="49" t="s">
        <v>104</v>
      </c>
      <c r="C97" s="50" t="e">
        <f>#REF!/#REF!/12</f>
        <v>#REF!</v>
      </c>
      <c r="D97" s="50" t="e">
        <f t="shared" ref="D97" si="3">C97*1.18</f>
        <v>#REF!</v>
      </c>
      <c r="E97" s="49"/>
    </row>
    <row r="98" spans="1:5" s="53" customFormat="1" ht="12.75" hidden="1" x14ac:dyDescent="0.2">
      <c r="A98" s="51" t="s">
        <v>273</v>
      </c>
      <c r="B98" s="51" t="s">
        <v>169</v>
      </c>
      <c r="C98" s="52" t="e">
        <f>#REF!/#REF!/12</f>
        <v>#REF!</v>
      </c>
      <c r="D98" s="52" t="e">
        <f t="shared" ref="D98:D101" si="4">C98*1.18</f>
        <v>#REF!</v>
      </c>
      <c r="E98" s="51"/>
    </row>
    <row r="99" spans="1:5" s="93" customFormat="1" ht="21" customHeight="1" x14ac:dyDescent="0.3">
      <c r="A99" s="92" t="s">
        <v>166</v>
      </c>
      <c r="B99" s="92" t="s">
        <v>170</v>
      </c>
      <c r="C99" s="92"/>
      <c r="D99" s="92"/>
      <c r="E99" s="92"/>
    </row>
    <row r="100" spans="1:5" x14ac:dyDescent="0.25">
      <c r="A100" s="20">
        <v>88</v>
      </c>
      <c r="B100" s="20" t="s">
        <v>171</v>
      </c>
      <c r="C100" s="20">
        <v>12.35</v>
      </c>
      <c r="D100" s="59">
        <f t="shared" si="4"/>
        <v>14.572999999999999</v>
      </c>
      <c r="E100" s="57" t="s">
        <v>209</v>
      </c>
    </row>
    <row r="101" spans="1:5" x14ac:dyDescent="0.25">
      <c r="A101" s="20">
        <v>89</v>
      </c>
      <c r="B101" s="20" t="s">
        <v>200</v>
      </c>
      <c r="C101" s="20">
        <v>12.35</v>
      </c>
      <c r="D101" s="59">
        <f t="shared" si="4"/>
        <v>14.572999999999999</v>
      </c>
      <c r="E101" s="20" t="s">
        <v>209</v>
      </c>
    </row>
    <row r="102" spans="1:5" s="42" customFormat="1" ht="12.75" hidden="1" x14ac:dyDescent="0.2">
      <c r="A102" s="49" t="s">
        <v>191</v>
      </c>
      <c r="B102" s="49" t="s">
        <v>104</v>
      </c>
      <c r="C102" s="50" t="e">
        <f>#REF!/#REF!/12</f>
        <v>#REF!</v>
      </c>
      <c r="D102" s="50">
        <f>D100</f>
        <v>14.572999999999999</v>
      </c>
      <c r="E102" s="49"/>
    </row>
    <row r="103" spans="1:5" x14ac:dyDescent="0.25">
      <c r="A103" s="20"/>
      <c r="B103" s="20"/>
      <c r="C103" s="20"/>
      <c r="D103" s="20"/>
      <c r="E103" s="20"/>
    </row>
    <row r="104" spans="1:5" s="91" customFormat="1" ht="36.75" customHeight="1" x14ac:dyDescent="0.3">
      <c r="A104" s="99" t="s">
        <v>173</v>
      </c>
      <c r="B104" s="100"/>
      <c r="C104" s="100"/>
      <c r="D104" s="100"/>
      <c r="E104" s="100"/>
    </row>
    <row r="105" spans="1:5" s="93" customFormat="1" ht="21" customHeight="1" x14ac:dyDescent="0.3">
      <c r="A105" s="92" t="s">
        <v>174</v>
      </c>
      <c r="B105" s="92" t="s">
        <v>175</v>
      </c>
      <c r="C105" s="92"/>
      <c r="D105" s="92"/>
      <c r="E105" s="92"/>
    </row>
    <row r="106" spans="1:5" x14ac:dyDescent="0.25">
      <c r="A106" s="20">
        <v>90</v>
      </c>
      <c r="B106" s="20" t="s">
        <v>176</v>
      </c>
      <c r="C106" s="20">
        <v>34.17</v>
      </c>
      <c r="D106" s="59">
        <f t="shared" ref="D106:D116" si="5">C106*1.18</f>
        <v>40.320599999999999</v>
      </c>
      <c r="E106" s="20" t="s">
        <v>209</v>
      </c>
    </row>
    <row r="107" spans="1:5" x14ac:dyDescent="0.25">
      <c r="A107" s="20">
        <v>91</v>
      </c>
      <c r="B107" s="20" t="s">
        <v>177</v>
      </c>
      <c r="C107" s="20">
        <v>34.17</v>
      </c>
      <c r="D107" s="59">
        <f t="shared" si="5"/>
        <v>40.320599999999999</v>
      </c>
      <c r="E107" s="20" t="s">
        <v>209</v>
      </c>
    </row>
    <row r="108" spans="1:5" x14ac:dyDescent="0.25">
      <c r="A108" s="20">
        <v>92</v>
      </c>
      <c r="B108" s="20" t="s">
        <v>178</v>
      </c>
      <c r="C108" s="20">
        <v>34.17</v>
      </c>
      <c r="D108" s="59">
        <f t="shared" si="5"/>
        <v>40.320599999999999</v>
      </c>
      <c r="E108" s="20" t="s">
        <v>209</v>
      </c>
    </row>
    <row r="109" spans="1:5" x14ac:dyDescent="0.25">
      <c r="A109" s="20">
        <v>93</v>
      </c>
      <c r="B109" s="20" t="s">
        <v>179</v>
      </c>
      <c r="C109" s="20">
        <v>34.17</v>
      </c>
      <c r="D109" s="59">
        <f t="shared" si="5"/>
        <v>40.320599999999999</v>
      </c>
      <c r="E109" s="20" t="s">
        <v>209</v>
      </c>
    </row>
    <row r="110" spans="1:5" x14ac:dyDescent="0.25">
      <c r="A110" s="20">
        <v>94</v>
      </c>
      <c r="B110" s="20" t="s">
        <v>180</v>
      </c>
      <c r="C110" s="20">
        <v>34.17</v>
      </c>
      <c r="D110" s="59">
        <f t="shared" si="5"/>
        <v>40.320599999999999</v>
      </c>
      <c r="E110" s="20" t="s">
        <v>209</v>
      </c>
    </row>
    <row r="111" spans="1:5" x14ac:dyDescent="0.25">
      <c r="A111" s="20">
        <v>95</v>
      </c>
      <c r="B111" s="20" t="s">
        <v>181</v>
      </c>
      <c r="C111" s="20">
        <v>34.17</v>
      </c>
      <c r="D111" s="59">
        <f t="shared" si="5"/>
        <v>40.320599999999999</v>
      </c>
      <c r="E111" s="20" t="s">
        <v>209</v>
      </c>
    </row>
    <row r="112" spans="1:5" x14ac:dyDescent="0.25">
      <c r="A112" s="20">
        <v>96</v>
      </c>
      <c r="B112" s="20" t="s">
        <v>182</v>
      </c>
      <c r="C112" s="20">
        <v>34.17</v>
      </c>
      <c r="D112" s="59">
        <f t="shared" si="5"/>
        <v>40.320599999999999</v>
      </c>
      <c r="E112" s="20" t="s">
        <v>209</v>
      </c>
    </row>
    <row r="113" spans="1:5" x14ac:dyDescent="0.25">
      <c r="A113" s="20">
        <v>97</v>
      </c>
      <c r="B113" s="20" t="s">
        <v>183</v>
      </c>
      <c r="C113" s="20">
        <v>34.17</v>
      </c>
      <c r="D113" s="59">
        <f t="shared" si="5"/>
        <v>40.320599999999999</v>
      </c>
      <c r="E113" s="20" t="s">
        <v>209</v>
      </c>
    </row>
    <row r="114" spans="1:5" x14ac:dyDescent="0.25">
      <c r="A114" s="20">
        <v>98</v>
      </c>
      <c r="B114" s="20" t="s">
        <v>184</v>
      </c>
      <c r="C114" s="20">
        <v>34.17</v>
      </c>
      <c r="D114" s="59">
        <f t="shared" si="5"/>
        <v>40.320599999999999</v>
      </c>
      <c r="E114" s="20" t="s">
        <v>209</v>
      </c>
    </row>
    <row r="115" spans="1:5" x14ac:dyDescent="0.25">
      <c r="A115" s="20">
        <v>99</v>
      </c>
      <c r="B115" s="20" t="s">
        <v>185</v>
      </c>
      <c r="C115" s="20">
        <v>34.17</v>
      </c>
      <c r="D115" s="59">
        <f t="shared" si="5"/>
        <v>40.320599999999999</v>
      </c>
      <c r="E115" s="20" t="s">
        <v>209</v>
      </c>
    </row>
    <row r="116" spans="1:5" s="42" customFormat="1" ht="12.75" hidden="1" x14ac:dyDescent="0.2">
      <c r="A116" s="49" t="s">
        <v>186</v>
      </c>
      <c r="B116" s="49" t="s">
        <v>104</v>
      </c>
      <c r="C116" s="50" t="e">
        <f>#REF!/#REF!/12</f>
        <v>#REF!</v>
      </c>
      <c r="D116" s="50" t="e">
        <f t="shared" si="5"/>
        <v>#REF!</v>
      </c>
      <c r="E116" s="49"/>
    </row>
    <row r="117" spans="1:5" s="93" customFormat="1" ht="21" customHeight="1" x14ac:dyDescent="0.3">
      <c r="A117" s="92" t="s">
        <v>187</v>
      </c>
      <c r="B117" s="92" t="s">
        <v>188</v>
      </c>
      <c r="C117" s="92"/>
      <c r="D117" s="92"/>
      <c r="E117" s="92"/>
    </row>
    <row r="118" spans="1:5" x14ac:dyDescent="0.25">
      <c r="A118" s="20">
        <v>100</v>
      </c>
      <c r="B118" s="20" t="s">
        <v>189</v>
      </c>
      <c r="C118" s="20">
        <v>32.020000000000003</v>
      </c>
      <c r="D118" s="48">
        <f>C118*1.18</f>
        <v>37.7836</v>
      </c>
      <c r="E118" s="20" t="s">
        <v>209</v>
      </c>
    </row>
    <row r="119" spans="1:5" x14ac:dyDescent="0.25">
      <c r="A119" s="20">
        <v>101</v>
      </c>
      <c r="B119" s="20" t="s">
        <v>190</v>
      </c>
      <c r="C119" s="20">
        <v>32.020000000000003</v>
      </c>
      <c r="D119" s="59">
        <f>C119*1.18</f>
        <v>37.7836</v>
      </c>
      <c r="E119" s="20" t="s">
        <v>209</v>
      </c>
    </row>
    <row r="120" spans="1:5" s="42" customFormat="1" ht="12.75" hidden="1" x14ac:dyDescent="0.2">
      <c r="A120" s="49" t="s">
        <v>191</v>
      </c>
      <c r="B120" s="49" t="s">
        <v>104</v>
      </c>
      <c r="C120" s="50" t="e">
        <f>#REF!/#REF!/12</f>
        <v>#REF!</v>
      </c>
      <c r="D120" s="50" t="e">
        <f>C120*1.18</f>
        <v>#REF!</v>
      </c>
      <c r="E120" s="49"/>
    </row>
    <row r="121" spans="1:5" s="91" customFormat="1" ht="36.75" customHeight="1" x14ac:dyDescent="0.3">
      <c r="A121" s="99" t="s">
        <v>192</v>
      </c>
      <c r="B121" s="100"/>
      <c r="C121" s="100"/>
      <c r="D121" s="100"/>
      <c r="E121" s="100"/>
    </row>
    <row r="122" spans="1:5" s="93" customFormat="1" ht="21" customHeight="1" x14ac:dyDescent="0.3">
      <c r="A122" s="92" t="s">
        <v>193</v>
      </c>
      <c r="B122" s="92" t="s">
        <v>194</v>
      </c>
      <c r="C122" s="92"/>
      <c r="D122" s="92"/>
      <c r="E122" s="92"/>
    </row>
    <row r="123" spans="1:5" x14ac:dyDescent="0.25">
      <c r="A123" s="20">
        <v>102</v>
      </c>
      <c r="B123" s="20" t="s">
        <v>195</v>
      </c>
      <c r="C123" s="90">
        <f>D123/1.18</f>
        <v>24.220338983050848</v>
      </c>
      <c r="D123" s="59">
        <v>28.58</v>
      </c>
      <c r="E123" s="66" t="s">
        <v>272</v>
      </c>
    </row>
    <row r="124" spans="1:5" s="42" customFormat="1" ht="12.75" hidden="1" x14ac:dyDescent="0.2">
      <c r="A124" s="49" t="s">
        <v>172</v>
      </c>
      <c r="B124" s="49" t="s">
        <v>104</v>
      </c>
      <c r="C124" s="50" t="e">
        <f>#REF!/#REF!/12</f>
        <v>#REF!</v>
      </c>
      <c r="D124" s="50">
        <f>SUM(D123)</f>
        <v>28.58</v>
      </c>
      <c r="E124" s="49"/>
    </row>
    <row r="125" spans="1:5" x14ac:dyDescent="0.25">
      <c r="A125" s="20"/>
      <c r="B125" s="20"/>
      <c r="C125" s="20"/>
      <c r="D125" s="20"/>
      <c r="E125" s="20"/>
    </row>
    <row r="126" spans="1:5" s="91" customFormat="1" ht="36.75" customHeight="1" x14ac:dyDescent="0.3">
      <c r="A126" s="99" t="s">
        <v>196</v>
      </c>
      <c r="B126" s="100"/>
      <c r="C126" s="100"/>
      <c r="D126" s="100"/>
      <c r="E126" s="100"/>
    </row>
    <row r="127" spans="1:5" s="93" customFormat="1" ht="21" customHeight="1" x14ac:dyDescent="0.3">
      <c r="A127" s="92" t="s">
        <v>197</v>
      </c>
      <c r="B127" s="92" t="s">
        <v>198</v>
      </c>
      <c r="C127" s="92"/>
      <c r="D127" s="92"/>
      <c r="E127" s="92"/>
    </row>
    <row r="128" spans="1:5" x14ac:dyDescent="0.25">
      <c r="A128" s="20">
        <v>103</v>
      </c>
      <c r="B128" s="20" t="s">
        <v>199</v>
      </c>
      <c r="C128" s="90">
        <f>D128/1.18</f>
        <v>17.601694915254239</v>
      </c>
      <c r="D128" s="59">
        <v>20.77</v>
      </c>
      <c r="E128" s="66" t="s">
        <v>272</v>
      </c>
    </row>
    <row r="129" spans="1:5" x14ac:dyDescent="0.25">
      <c r="A129" s="20">
        <v>104</v>
      </c>
      <c r="B129" s="20" t="s">
        <v>201</v>
      </c>
      <c r="C129" s="20">
        <v>14.18</v>
      </c>
      <c r="D129" s="59">
        <f>C129*1.18</f>
        <v>16.732399999999998</v>
      </c>
      <c r="E129" s="20" t="s">
        <v>209</v>
      </c>
    </row>
    <row r="130" spans="1:5" s="42" customFormat="1" ht="12.75" hidden="1" x14ac:dyDescent="0.2">
      <c r="A130" s="49" t="s">
        <v>202</v>
      </c>
      <c r="B130" s="49" t="s">
        <v>104</v>
      </c>
      <c r="C130" s="50" t="e">
        <f>#REF!/#REF!/12</f>
        <v>#REF!</v>
      </c>
      <c r="D130" s="50" t="e">
        <f>C130*1.18</f>
        <v>#REF!</v>
      </c>
      <c r="E130" s="49"/>
    </row>
    <row r="131" spans="1:5" hidden="1" x14ac:dyDescent="0.25">
      <c r="A131" s="20"/>
      <c r="B131" s="20"/>
      <c r="C131" s="20"/>
      <c r="D131" s="20"/>
      <c r="E131" s="20"/>
    </row>
    <row r="132" spans="1:5" hidden="1" x14ac:dyDescent="0.25">
      <c r="A132" s="20"/>
      <c r="B132" s="20"/>
      <c r="C132" s="20"/>
      <c r="D132" s="20"/>
      <c r="E132" s="20"/>
    </row>
    <row r="133" spans="1:5" s="42" customFormat="1" ht="12.75" hidden="1" x14ac:dyDescent="0.2">
      <c r="A133" s="49"/>
      <c r="B133" s="49" t="s">
        <v>236</v>
      </c>
      <c r="C133" s="50" t="e">
        <f>#REF!/#REF!/12</f>
        <v>#REF!</v>
      </c>
      <c r="D133" s="50" t="e">
        <f>C133*1.18</f>
        <v>#REF!</v>
      </c>
      <c r="E133" s="49"/>
    </row>
    <row r="134" spans="1:5" hidden="1" x14ac:dyDescent="0.25">
      <c r="A134" s="20"/>
      <c r="B134" s="20"/>
      <c r="C134" s="20"/>
      <c r="D134" s="20"/>
      <c r="E134" s="20"/>
    </row>
    <row r="135" spans="1:5" hidden="1" x14ac:dyDescent="0.25">
      <c r="A135" s="101" t="s">
        <v>203</v>
      </c>
      <c r="B135" s="101"/>
      <c r="C135" s="101"/>
      <c r="D135" s="101"/>
      <c r="E135" s="88"/>
    </row>
    <row r="136" spans="1:5" ht="30" hidden="1" customHeight="1" x14ac:dyDescent="0.25">
      <c r="A136" s="98" t="s">
        <v>70</v>
      </c>
      <c r="B136" s="98" t="s">
        <v>71</v>
      </c>
      <c r="C136" s="98" t="s">
        <v>204</v>
      </c>
      <c r="D136" s="98"/>
      <c r="E136" s="98"/>
    </row>
    <row r="137" spans="1:5" ht="15" hidden="1" customHeight="1" x14ac:dyDescent="0.25">
      <c r="A137" s="98"/>
      <c r="B137" s="98"/>
      <c r="C137" s="98"/>
      <c r="D137" s="98"/>
      <c r="E137" s="98"/>
    </row>
    <row r="138" spans="1:5" ht="14.25" hidden="1" customHeight="1" x14ac:dyDescent="0.25">
      <c r="A138" s="98"/>
      <c r="B138" s="98"/>
      <c r="C138" s="98"/>
      <c r="D138" s="98"/>
      <c r="E138" s="98"/>
    </row>
    <row r="139" spans="1:5" hidden="1" x14ac:dyDescent="0.25">
      <c r="A139" s="20">
        <v>1</v>
      </c>
      <c r="B139" s="34" t="s">
        <v>80</v>
      </c>
      <c r="C139" s="54" t="e">
        <f>C98</f>
        <v>#REF!</v>
      </c>
      <c r="D139" s="54" t="e">
        <f>D98</f>
        <v>#REF!</v>
      </c>
      <c r="E139" s="34"/>
    </row>
    <row r="140" spans="1:5" ht="29.25" hidden="1" x14ac:dyDescent="0.25">
      <c r="A140" s="20">
        <v>2</v>
      </c>
      <c r="B140" s="34" t="s">
        <v>170</v>
      </c>
      <c r="C140" s="54" t="e">
        <f>C102</f>
        <v>#REF!</v>
      </c>
      <c r="D140" s="54">
        <f>D102</f>
        <v>14.572999999999999</v>
      </c>
      <c r="E140" s="34"/>
    </row>
    <row r="141" spans="1:5" ht="29.25" hidden="1" x14ac:dyDescent="0.25">
      <c r="A141" s="20">
        <v>3</v>
      </c>
      <c r="B141" s="34" t="s">
        <v>175</v>
      </c>
      <c r="C141" s="54" t="e">
        <f>C116</f>
        <v>#REF!</v>
      </c>
      <c r="D141" s="54" t="e">
        <f>D116</f>
        <v>#REF!</v>
      </c>
      <c r="E141" s="34"/>
    </row>
    <row r="142" spans="1:5" ht="29.25" hidden="1" x14ac:dyDescent="0.25">
      <c r="A142" s="20">
        <v>4</v>
      </c>
      <c r="B142" s="34" t="s">
        <v>188</v>
      </c>
      <c r="C142" s="54" t="e">
        <f>C120</f>
        <v>#REF!</v>
      </c>
      <c r="D142" s="54" t="e">
        <f>D120</f>
        <v>#REF!</v>
      </c>
      <c r="E142" s="34"/>
    </row>
    <row r="143" spans="1:5" ht="31.5" hidden="1" customHeight="1" x14ac:dyDescent="0.25">
      <c r="A143" s="20">
        <v>5</v>
      </c>
      <c r="B143" s="34" t="str">
        <f>B122</f>
        <v>Содержание жилья с полным благоустройством без уборки подъездов с выгребным септиком (газовое ТС)</v>
      </c>
      <c r="C143" s="54" t="e">
        <f>C124</f>
        <v>#REF!</v>
      </c>
      <c r="D143" s="54">
        <f>D124</f>
        <v>28.58</v>
      </c>
      <c r="E143" s="34"/>
    </row>
    <row r="144" spans="1:5" ht="43.5" hidden="1" x14ac:dyDescent="0.25">
      <c r="A144" s="20">
        <v>6</v>
      </c>
      <c r="B144" s="34" t="s">
        <v>198</v>
      </c>
      <c r="C144" s="54" t="e">
        <f>C130</f>
        <v>#REF!</v>
      </c>
      <c r="D144" s="54" t="e">
        <f>D130</f>
        <v>#REF!</v>
      </c>
      <c r="E144" s="34"/>
    </row>
    <row r="145" spans="1:5" customFormat="1" ht="14.25" hidden="1" x14ac:dyDescent="0.2">
      <c r="A145" s="44"/>
      <c r="B145" s="44" t="s">
        <v>206</v>
      </c>
      <c r="C145" s="55" t="e">
        <f>#REF!/#REF!/12</f>
        <v>#REF!</v>
      </c>
      <c r="D145" s="55" t="e">
        <f>C145*1.18</f>
        <v>#REF!</v>
      </c>
      <c r="E145" s="44"/>
    </row>
  </sheetData>
  <mergeCells count="16">
    <mergeCell ref="A2:E2"/>
    <mergeCell ref="E3:E5"/>
    <mergeCell ref="A3:A5"/>
    <mergeCell ref="B3:B5"/>
    <mergeCell ref="E136:E138"/>
    <mergeCell ref="A6:E6"/>
    <mergeCell ref="A104:E104"/>
    <mergeCell ref="A121:E121"/>
    <mergeCell ref="A126:E126"/>
    <mergeCell ref="C3:D3"/>
    <mergeCell ref="C4:C5"/>
    <mergeCell ref="D4:D5"/>
    <mergeCell ref="A135:D135"/>
    <mergeCell ref="A136:A138"/>
    <mergeCell ref="B136:B138"/>
    <mergeCell ref="C136:D138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08"/>
  <sheetViews>
    <sheetView workbookViewId="0">
      <selection activeCell="H20" sqref="H20"/>
    </sheetView>
  </sheetViews>
  <sheetFormatPr defaultRowHeight="15" x14ac:dyDescent="0.25"/>
  <cols>
    <col min="1" max="1" width="9.25" style="61" customWidth="1"/>
    <col min="2" max="2" width="24.125" style="61" customWidth="1"/>
    <col min="3" max="3" width="15.125" style="61" customWidth="1"/>
    <col min="4" max="4" width="42.625" style="61" customWidth="1"/>
    <col min="5" max="5" width="14.625" style="61" hidden="1" customWidth="1"/>
    <col min="6" max="6" width="19" style="61" hidden="1" customWidth="1"/>
    <col min="7" max="16384" width="9" style="62"/>
  </cols>
  <sheetData>
    <row r="2" spans="1:6" ht="41.25" customHeight="1" x14ac:dyDescent="0.25">
      <c r="A2" s="102" t="s">
        <v>234</v>
      </c>
      <c r="B2" s="102"/>
      <c r="C2" s="102"/>
      <c r="D2" s="102"/>
    </row>
    <row r="3" spans="1:6" ht="71.25" x14ac:dyDescent="0.2">
      <c r="A3" s="97" t="s">
        <v>233</v>
      </c>
      <c r="B3" s="97" t="s">
        <v>219</v>
      </c>
      <c r="C3" s="63" t="s">
        <v>216</v>
      </c>
      <c r="D3" s="97" t="s">
        <v>210</v>
      </c>
      <c r="E3" s="97" t="s">
        <v>211</v>
      </c>
      <c r="F3" s="97" t="s">
        <v>212</v>
      </c>
    </row>
    <row r="4" spans="1:6" ht="14.25" x14ac:dyDescent="0.2">
      <c r="A4" s="97"/>
      <c r="B4" s="97"/>
      <c r="C4" s="43" t="s">
        <v>77</v>
      </c>
      <c r="D4" s="97"/>
      <c r="E4" s="97"/>
      <c r="F4" s="97"/>
    </row>
    <row r="5" spans="1:6" ht="14.25" x14ac:dyDescent="0.2">
      <c r="A5" s="64">
        <v>1</v>
      </c>
      <c r="B5" s="64" t="s">
        <v>107</v>
      </c>
      <c r="C5" s="65">
        <v>18.88</v>
      </c>
      <c r="D5" s="66" t="s">
        <v>229</v>
      </c>
      <c r="E5" s="64"/>
      <c r="F5" s="64"/>
    </row>
    <row r="6" spans="1:6" ht="14.25" x14ac:dyDescent="0.2">
      <c r="A6" s="64">
        <v>2</v>
      </c>
      <c r="B6" s="64" t="s">
        <v>108</v>
      </c>
      <c r="C6" s="65">
        <v>18.88</v>
      </c>
      <c r="D6" s="65" t="s">
        <v>218</v>
      </c>
      <c r="E6" s="67"/>
      <c r="F6" s="68"/>
    </row>
    <row r="7" spans="1:6" ht="14.25" x14ac:dyDescent="0.2">
      <c r="A7" s="64">
        <v>3</v>
      </c>
      <c r="B7" s="64" t="s">
        <v>109</v>
      </c>
      <c r="C7" s="65">
        <v>18.88</v>
      </c>
      <c r="D7" s="66" t="s">
        <v>229</v>
      </c>
      <c r="E7" s="64"/>
      <c r="F7" s="64"/>
    </row>
    <row r="8" spans="1:6" ht="28.5" x14ac:dyDescent="0.2">
      <c r="A8" s="64">
        <v>4</v>
      </c>
      <c r="B8" s="64" t="s">
        <v>185</v>
      </c>
      <c r="C8" s="69">
        <v>40.320599999999999</v>
      </c>
      <c r="D8" s="70" t="s">
        <v>217</v>
      </c>
      <c r="E8" s="67">
        <v>41738</v>
      </c>
      <c r="F8" s="64"/>
    </row>
    <row r="9" spans="1:6" ht="28.5" x14ac:dyDescent="0.2">
      <c r="A9" s="64">
        <v>5</v>
      </c>
      <c r="B9" s="64" t="s">
        <v>176</v>
      </c>
      <c r="C9" s="69">
        <v>40.320599999999999</v>
      </c>
      <c r="D9" s="70" t="s">
        <v>217</v>
      </c>
      <c r="E9" s="64"/>
      <c r="F9" s="64"/>
    </row>
    <row r="10" spans="1:6" ht="28.5" x14ac:dyDescent="0.2">
      <c r="A10" s="64">
        <v>6</v>
      </c>
      <c r="B10" s="64" t="s">
        <v>177</v>
      </c>
      <c r="C10" s="69">
        <v>40.320599999999999</v>
      </c>
      <c r="D10" s="70" t="s">
        <v>217</v>
      </c>
      <c r="E10" s="64"/>
      <c r="F10" s="64"/>
    </row>
    <row r="11" spans="1:6" ht="28.5" x14ac:dyDescent="0.2">
      <c r="A11" s="64">
        <v>7</v>
      </c>
      <c r="B11" s="64" t="s">
        <v>178</v>
      </c>
      <c r="C11" s="69">
        <v>40.320599999999999</v>
      </c>
      <c r="D11" s="70" t="s">
        <v>217</v>
      </c>
      <c r="E11" s="64"/>
      <c r="F11" s="64"/>
    </row>
    <row r="12" spans="1:6" ht="28.5" x14ac:dyDescent="0.2">
      <c r="A12" s="64">
        <v>8</v>
      </c>
      <c r="B12" s="64" t="s">
        <v>179</v>
      </c>
      <c r="C12" s="69">
        <v>40.320599999999999</v>
      </c>
      <c r="D12" s="70" t="s">
        <v>217</v>
      </c>
      <c r="E12" s="64"/>
      <c r="F12" s="64"/>
    </row>
    <row r="13" spans="1:6" ht="28.5" x14ac:dyDescent="0.2">
      <c r="A13" s="64">
        <v>9</v>
      </c>
      <c r="B13" s="64" t="s">
        <v>180</v>
      </c>
      <c r="C13" s="69">
        <v>40.320599999999999</v>
      </c>
      <c r="D13" s="70" t="s">
        <v>217</v>
      </c>
      <c r="E13" s="64"/>
      <c r="F13" s="64"/>
    </row>
    <row r="14" spans="1:6" ht="28.5" x14ac:dyDescent="0.2">
      <c r="A14" s="64">
        <v>10</v>
      </c>
      <c r="B14" s="64" t="s">
        <v>181</v>
      </c>
      <c r="C14" s="69">
        <v>40.320599999999999</v>
      </c>
      <c r="D14" s="70" t="s">
        <v>217</v>
      </c>
      <c r="E14" s="67">
        <v>41736</v>
      </c>
      <c r="F14" s="64"/>
    </row>
    <row r="15" spans="1:6" ht="28.5" x14ac:dyDescent="0.2">
      <c r="A15" s="64">
        <v>11</v>
      </c>
      <c r="B15" s="64" t="s">
        <v>182</v>
      </c>
      <c r="C15" s="69">
        <v>40.320599999999999</v>
      </c>
      <c r="D15" s="70" t="s">
        <v>217</v>
      </c>
      <c r="E15" s="64"/>
      <c r="F15" s="64"/>
    </row>
    <row r="16" spans="1:6" ht="28.5" x14ac:dyDescent="0.2">
      <c r="A16" s="64">
        <v>12</v>
      </c>
      <c r="B16" s="64" t="s">
        <v>183</v>
      </c>
      <c r="C16" s="69">
        <v>40.320599999999999</v>
      </c>
      <c r="D16" s="70" t="s">
        <v>217</v>
      </c>
      <c r="E16" s="67">
        <v>41740</v>
      </c>
      <c r="F16" s="64"/>
    </row>
    <row r="17" spans="1:6" ht="28.5" x14ac:dyDescent="0.2">
      <c r="A17" s="64">
        <v>13</v>
      </c>
      <c r="B17" s="64" t="s">
        <v>199</v>
      </c>
      <c r="C17" s="69">
        <v>16.732399999999998</v>
      </c>
      <c r="D17" s="70" t="s">
        <v>217</v>
      </c>
      <c r="E17" s="64"/>
      <c r="F17" s="64"/>
    </row>
    <row r="18" spans="1:6" ht="28.5" x14ac:dyDescent="0.2">
      <c r="A18" s="64">
        <v>14</v>
      </c>
      <c r="B18" s="64" t="s">
        <v>195</v>
      </c>
      <c r="C18" s="69">
        <v>22.644200000000001</v>
      </c>
      <c r="D18" s="70" t="s">
        <v>217</v>
      </c>
      <c r="E18" s="64"/>
      <c r="F18" s="64"/>
    </row>
    <row r="19" spans="1:6" ht="28.5" x14ac:dyDescent="0.2">
      <c r="A19" s="64">
        <v>15</v>
      </c>
      <c r="B19" s="64" t="s">
        <v>200</v>
      </c>
      <c r="C19" s="69">
        <v>14.57</v>
      </c>
      <c r="D19" s="70" t="s">
        <v>217</v>
      </c>
      <c r="E19" s="64"/>
      <c r="F19" s="64"/>
    </row>
    <row r="20" spans="1:6" ht="28.5" x14ac:dyDescent="0.2">
      <c r="A20" s="64">
        <v>16</v>
      </c>
      <c r="B20" s="64" t="s">
        <v>201</v>
      </c>
      <c r="C20" s="69">
        <v>16.732399999999998</v>
      </c>
      <c r="D20" s="70" t="s">
        <v>217</v>
      </c>
      <c r="E20" s="64"/>
      <c r="F20" s="64"/>
    </row>
    <row r="21" spans="1:6" ht="28.5" x14ac:dyDescent="0.2">
      <c r="A21" s="64">
        <v>17</v>
      </c>
      <c r="B21" s="64" t="s">
        <v>190</v>
      </c>
      <c r="C21" s="69">
        <v>37.7836</v>
      </c>
      <c r="D21" s="70" t="s">
        <v>217</v>
      </c>
      <c r="E21" s="64"/>
      <c r="F21" s="64"/>
    </row>
    <row r="22" spans="1:6" ht="14.25" x14ac:dyDescent="0.2">
      <c r="A22" s="64">
        <v>18</v>
      </c>
      <c r="B22" s="64" t="s">
        <v>110</v>
      </c>
      <c r="C22" s="65">
        <v>18.88</v>
      </c>
      <c r="D22" s="66" t="s">
        <v>229</v>
      </c>
      <c r="E22" s="64"/>
      <c r="F22" s="64"/>
    </row>
    <row r="23" spans="1:6" ht="28.5" x14ac:dyDescent="0.2">
      <c r="A23" s="64">
        <v>19</v>
      </c>
      <c r="B23" s="64" t="s">
        <v>184</v>
      </c>
      <c r="C23" s="69">
        <v>40.320599999999999</v>
      </c>
      <c r="D23" s="70" t="s">
        <v>217</v>
      </c>
      <c r="E23" s="64"/>
      <c r="F23" s="64"/>
    </row>
    <row r="24" spans="1:6" ht="28.5" x14ac:dyDescent="0.2">
      <c r="A24" s="64">
        <v>20</v>
      </c>
      <c r="B24" s="64" t="s">
        <v>189</v>
      </c>
      <c r="C24" s="69">
        <v>37.7836</v>
      </c>
      <c r="D24" s="70" t="s">
        <v>217</v>
      </c>
      <c r="E24" s="64"/>
      <c r="F24" s="64"/>
    </row>
    <row r="25" spans="1:6" ht="14.25" x14ac:dyDescent="0.2">
      <c r="A25" s="64">
        <v>21</v>
      </c>
      <c r="B25" s="64" t="s">
        <v>111</v>
      </c>
      <c r="C25" s="65">
        <v>18.88</v>
      </c>
      <c r="D25" s="66" t="s">
        <v>229</v>
      </c>
      <c r="E25" s="64"/>
      <c r="F25" s="64"/>
    </row>
    <row r="26" spans="1:6" ht="14.25" x14ac:dyDescent="0.2">
      <c r="A26" s="64">
        <v>22</v>
      </c>
      <c r="B26" s="64" t="s">
        <v>114</v>
      </c>
      <c r="C26" s="65">
        <v>18.88</v>
      </c>
      <c r="D26" s="66" t="s">
        <v>229</v>
      </c>
      <c r="E26" s="64"/>
      <c r="F26" s="64"/>
    </row>
    <row r="27" spans="1:6" ht="14.25" x14ac:dyDescent="0.2">
      <c r="A27" s="64">
        <v>23</v>
      </c>
      <c r="B27" s="64" t="s">
        <v>115</v>
      </c>
      <c r="C27" s="65">
        <v>18.88</v>
      </c>
      <c r="D27" s="66" t="s">
        <v>229</v>
      </c>
      <c r="E27" s="64"/>
      <c r="F27" s="64"/>
    </row>
    <row r="28" spans="1:6" ht="28.5" x14ac:dyDescent="0.2">
      <c r="A28" s="64">
        <v>24</v>
      </c>
      <c r="B28" s="64" t="s">
        <v>83</v>
      </c>
      <c r="C28" s="65">
        <v>17.11</v>
      </c>
      <c r="D28" s="70" t="s">
        <v>217</v>
      </c>
      <c r="E28" s="67">
        <v>41733</v>
      </c>
      <c r="F28" s="64"/>
    </row>
    <row r="29" spans="1:6" ht="28.5" x14ac:dyDescent="0.2">
      <c r="A29" s="64">
        <v>25</v>
      </c>
      <c r="B29" s="64" t="s">
        <v>84</v>
      </c>
      <c r="C29" s="65">
        <v>17.11</v>
      </c>
      <c r="D29" s="70" t="s">
        <v>217</v>
      </c>
      <c r="E29" s="64"/>
      <c r="F29" s="64"/>
    </row>
    <row r="30" spans="1:6" ht="14.25" x14ac:dyDescent="0.2">
      <c r="A30" s="64">
        <v>26</v>
      </c>
      <c r="B30" s="64" t="s">
        <v>116</v>
      </c>
      <c r="C30" s="65">
        <v>18.88</v>
      </c>
      <c r="D30" s="66" t="s">
        <v>229</v>
      </c>
      <c r="E30" s="64"/>
      <c r="F30" s="64"/>
    </row>
    <row r="31" spans="1:6" ht="14.25" x14ac:dyDescent="0.2">
      <c r="A31" s="64">
        <v>27</v>
      </c>
      <c r="B31" s="64" t="s">
        <v>117</v>
      </c>
      <c r="C31" s="65">
        <v>18.88</v>
      </c>
      <c r="D31" s="66" t="s">
        <v>229</v>
      </c>
      <c r="E31" s="64"/>
      <c r="F31" s="64"/>
    </row>
    <row r="32" spans="1:6" ht="14.25" x14ac:dyDescent="0.2">
      <c r="A32" s="64">
        <v>28</v>
      </c>
      <c r="B32" s="64" t="s">
        <v>118</v>
      </c>
      <c r="C32" s="65">
        <v>18.88</v>
      </c>
      <c r="D32" s="66" t="s">
        <v>229</v>
      </c>
      <c r="E32" s="64"/>
      <c r="F32" s="64"/>
    </row>
    <row r="33" spans="1:6" ht="28.5" x14ac:dyDescent="0.2">
      <c r="A33" s="64">
        <v>29</v>
      </c>
      <c r="B33" s="64" t="s">
        <v>81</v>
      </c>
      <c r="C33" s="65">
        <v>17.11</v>
      </c>
      <c r="D33" s="70" t="s">
        <v>217</v>
      </c>
      <c r="E33" s="67">
        <v>41729</v>
      </c>
      <c r="F33" s="64"/>
    </row>
    <row r="34" spans="1:6" ht="14.25" x14ac:dyDescent="0.2">
      <c r="A34" s="64">
        <v>30</v>
      </c>
      <c r="B34" s="64" t="s">
        <v>112</v>
      </c>
      <c r="C34" s="65">
        <v>18.88</v>
      </c>
      <c r="D34" s="66" t="s">
        <v>229</v>
      </c>
      <c r="E34" s="64"/>
      <c r="F34" s="64"/>
    </row>
    <row r="35" spans="1:6" ht="14.25" x14ac:dyDescent="0.2">
      <c r="A35" s="64">
        <v>31</v>
      </c>
      <c r="B35" s="64" t="s">
        <v>113</v>
      </c>
      <c r="C35" s="65">
        <v>18.88</v>
      </c>
      <c r="D35" s="66" t="s">
        <v>229</v>
      </c>
      <c r="E35" s="64"/>
      <c r="F35" s="64"/>
    </row>
    <row r="36" spans="1:6" ht="14.25" x14ac:dyDescent="0.2">
      <c r="A36" s="64">
        <v>32</v>
      </c>
      <c r="B36" s="64" t="s">
        <v>119</v>
      </c>
      <c r="C36" s="65">
        <v>18.88</v>
      </c>
      <c r="D36" s="66" t="s">
        <v>229</v>
      </c>
      <c r="E36" s="64"/>
      <c r="F36" s="64"/>
    </row>
    <row r="37" spans="1:6" ht="14.25" x14ac:dyDescent="0.2">
      <c r="A37" s="64">
        <v>33</v>
      </c>
      <c r="B37" s="64" t="s">
        <v>120</v>
      </c>
      <c r="C37" s="65">
        <v>18.88</v>
      </c>
      <c r="D37" s="66" t="s">
        <v>229</v>
      </c>
      <c r="E37" s="64"/>
      <c r="F37" s="64"/>
    </row>
    <row r="38" spans="1:6" ht="14.25" x14ac:dyDescent="0.2">
      <c r="A38" s="64">
        <v>34</v>
      </c>
      <c r="B38" s="64" t="s">
        <v>82</v>
      </c>
      <c r="C38" s="65">
        <v>18.88</v>
      </c>
      <c r="D38" s="66" t="s">
        <v>229</v>
      </c>
      <c r="E38" s="64"/>
      <c r="F38" s="68"/>
    </row>
    <row r="39" spans="1:6" ht="14.25" x14ac:dyDescent="0.2">
      <c r="A39" s="64">
        <v>35</v>
      </c>
      <c r="B39" s="64" t="s">
        <v>125</v>
      </c>
      <c r="C39" s="65">
        <v>18.88</v>
      </c>
      <c r="D39" s="66" t="s">
        <v>229</v>
      </c>
      <c r="E39" s="64"/>
      <c r="F39" s="64"/>
    </row>
    <row r="40" spans="1:6" ht="14.25" x14ac:dyDescent="0.2">
      <c r="A40" s="64">
        <v>36</v>
      </c>
      <c r="B40" s="64" t="s">
        <v>121</v>
      </c>
      <c r="C40" s="65">
        <v>18.88</v>
      </c>
      <c r="D40" s="66" t="s">
        <v>229</v>
      </c>
      <c r="E40" s="64"/>
      <c r="F40" s="64"/>
    </row>
    <row r="41" spans="1:6" ht="14.25" x14ac:dyDescent="0.2">
      <c r="A41" s="64">
        <v>37</v>
      </c>
      <c r="B41" s="64" t="s">
        <v>122</v>
      </c>
      <c r="C41" s="65">
        <v>18.88</v>
      </c>
      <c r="D41" s="66" t="s">
        <v>229</v>
      </c>
      <c r="E41" s="64"/>
      <c r="F41" s="64"/>
    </row>
    <row r="42" spans="1:6" ht="14.25" x14ac:dyDescent="0.2">
      <c r="A42" s="64">
        <v>38</v>
      </c>
      <c r="B42" s="64" t="s">
        <v>123</v>
      </c>
      <c r="C42" s="65">
        <v>18.88</v>
      </c>
      <c r="D42" s="66" t="s">
        <v>229</v>
      </c>
      <c r="E42" s="64"/>
      <c r="F42" s="64"/>
    </row>
    <row r="43" spans="1:6" ht="14.25" x14ac:dyDescent="0.2">
      <c r="A43" s="64">
        <v>39</v>
      </c>
      <c r="B43" s="64" t="s">
        <v>124</v>
      </c>
      <c r="C43" s="65">
        <v>18.88</v>
      </c>
      <c r="D43" s="66" t="s">
        <v>229</v>
      </c>
      <c r="E43" s="64"/>
      <c r="F43" s="64"/>
    </row>
    <row r="44" spans="1:6" ht="28.5" x14ac:dyDescent="0.2">
      <c r="A44" s="64">
        <v>40</v>
      </c>
      <c r="B44" s="64" t="s">
        <v>101</v>
      </c>
      <c r="C44" s="65">
        <v>17.11</v>
      </c>
      <c r="D44" s="70" t="s">
        <v>217</v>
      </c>
      <c r="E44" s="64"/>
      <c r="F44" s="64"/>
    </row>
    <row r="45" spans="1:6" ht="28.5" x14ac:dyDescent="0.2">
      <c r="A45" s="64">
        <v>41</v>
      </c>
      <c r="B45" s="64" t="s">
        <v>102</v>
      </c>
      <c r="C45" s="65">
        <v>17.11</v>
      </c>
      <c r="D45" s="70" t="s">
        <v>217</v>
      </c>
      <c r="E45" s="64"/>
      <c r="F45" s="64"/>
    </row>
    <row r="46" spans="1:6" ht="14.25" x14ac:dyDescent="0.2">
      <c r="A46" s="64">
        <v>42</v>
      </c>
      <c r="B46" s="64" t="s">
        <v>126</v>
      </c>
      <c r="C46" s="65">
        <v>18.88</v>
      </c>
      <c r="D46" s="66" t="s">
        <v>229</v>
      </c>
      <c r="E46" s="64"/>
      <c r="F46" s="64"/>
    </row>
    <row r="47" spans="1:6" ht="14.25" x14ac:dyDescent="0.2">
      <c r="A47" s="64">
        <v>43</v>
      </c>
      <c r="B47" s="64" t="s">
        <v>128</v>
      </c>
      <c r="C47" s="65">
        <v>18.88</v>
      </c>
      <c r="D47" s="66" t="s">
        <v>229</v>
      </c>
      <c r="E47" s="64"/>
      <c r="F47" s="64"/>
    </row>
    <row r="48" spans="1:6" ht="14.25" x14ac:dyDescent="0.2">
      <c r="A48" s="64">
        <v>44</v>
      </c>
      <c r="B48" s="64" t="s">
        <v>129</v>
      </c>
      <c r="C48" s="65">
        <v>18.88</v>
      </c>
      <c r="D48" s="66" t="s">
        <v>229</v>
      </c>
      <c r="E48" s="64"/>
      <c r="F48" s="64"/>
    </row>
    <row r="49" spans="1:6" ht="14.25" x14ac:dyDescent="0.2">
      <c r="A49" s="64">
        <v>45</v>
      </c>
      <c r="B49" s="64" t="s">
        <v>130</v>
      </c>
      <c r="C49" s="65">
        <v>18.88</v>
      </c>
      <c r="D49" s="66" t="s">
        <v>229</v>
      </c>
      <c r="E49" s="64"/>
      <c r="F49" s="64"/>
    </row>
    <row r="50" spans="1:6" ht="14.25" x14ac:dyDescent="0.2">
      <c r="A50" s="64">
        <v>46</v>
      </c>
      <c r="B50" s="65" t="s">
        <v>87</v>
      </c>
      <c r="C50" s="71">
        <v>19.725446399999999</v>
      </c>
      <c r="D50" s="66" t="s">
        <v>220</v>
      </c>
      <c r="E50" s="66"/>
      <c r="F50" s="65"/>
    </row>
    <row r="51" spans="1:6" ht="14.25" x14ac:dyDescent="0.2">
      <c r="A51" s="64">
        <v>47</v>
      </c>
      <c r="B51" s="64" t="s">
        <v>131</v>
      </c>
      <c r="C51" s="65">
        <v>18.88</v>
      </c>
      <c r="D51" s="66" t="s">
        <v>229</v>
      </c>
      <c r="E51" s="64"/>
      <c r="F51" s="64"/>
    </row>
    <row r="52" spans="1:6" ht="14.25" x14ac:dyDescent="0.2">
      <c r="A52" s="64">
        <v>48</v>
      </c>
      <c r="B52" s="65" t="s">
        <v>213</v>
      </c>
      <c r="C52" s="71">
        <v>23.151599999999998</v>
      </c>
      <c r="D52" s="66" t="s">
        <v>230</v>
      </c>
      <c r="E52" s="66"/>
      <c r="F52" s="65"/>
    </row>
    <row r="53" spans="1:6" ht="28.5" x14ac:dyDescent="0.2">
      <c r="A53" s="64">
        <v>49</v>
      </c>
      <c r="B53" s="64" t="s">
        <v>88</v>
      </c>
      <c r="C53" s="65">
        <v>17.11</v>
      </c>
      <c r="D53" s="70" t="s">
        <v>217</v>
      </c>
      <c r="E53" s="67">
        <v>41675</v>
      </c>
      <c r="F53" s="64"/>
    </row>
    <row r="54" spans="1:6" ht="14.25" x14ac:dyDescent="0.2">
      <c r="A54" s="64">
        <v>50</v>
      </c>
      <c r="B54" s="64" t="s">
        <v>132</v>
      </c>
      <c r="C54" s="65">
        <v>18.88</v>
      </c>
      <c r="D54" s="66" t="s">
        <v>229</v>
      </c>
      <c r="E54" s="64"/>
      <c r="F54" s="64"/>
    </row>
    <row r="55" spans="1:6" ht="14.25" x14ac:dyDescent="0.2">
      <c r="A55" s="64">
        <v>51</v>
      </c>
      <c r="B55" s="64" t="s">
        <v>133</v>
      </c>
      <c r="C55" s="65">
        <v>18.88</v>
      </c>
      <c r="D55" s="66" t="s">
        <v>229</v>
      </c>
      <c r="E55" s="64"/>
      <c r="F55" s="64"/>
    </row>
    <row r="56" spans="1:6" ht="14.25" x14ac:dyDescent="0.2">
      <c r="A56" s="64">
        <v>52</v>
      </c>
      <c r="B56" s="64" t="s">
        <v>134</v>
      </c>
      <c r="C56" s="65">
        <v>18.88</v>
      </c>
      <c r="D56" s="66" t="s">
        <v>229</v>
      </c>
      <c r="E56" s="64"/>
      <c r="F56" s="64"/>
    </row>
    <row r="57" spans="1:6" ht="14.25" x14ac:dyDescent="0.2">
      <c r="A57" s="64">
        <v>53</v>
      </c>
      <c r="B57" s="64" t="s">
        <v>135</v>
      </c>
      <c r="C57" s="65">
        <v>18.88</v>
      </c>
      <c r="D57" s="66" t="s">
        <v>229</v>
      </c>
      <c r="E57" s="64"/>
      <c r="F57" s="64"/>
    </row>
    <row r="58" spans="1:6" ht="14.25" x14ac:dyDescent="0.2">
      <c r="A58" s="64">
        <v>54</v>
      </c>
      <c r="B58" s="64" t="s">
        <v>136</v>
      </c>
      <c r="C58" s="65">
        <v>18.88</v>
      </c>
      <c r="D58" s="66" t="s">
        <v>229</v>
      </c>
      <c r="E58" s="64"/>
      <c r="F58" s="64"/>
    </row>
    <row r="59" spans="1:6" ht="14.25" x14ac:dyDescent="0.2">
      <c r="A59" s="64">
        <v>55</v>
      </c>
      <c r="B59" s="64" t="s">
        <v>137</v>
      </c>
      <c r="C59" s="65">
        <v>18.88</v>
      </c>
      <c r="D59" s="66" t="s">
        <v>229</v>
      </c>
      <c r="E59" s="64"/>
      <c r="F59" s="64"/>
    </row>
    <row r="60" spans="1:6" ht="14.25" x14ac:dyDescent="0.2">
      <c r="A60" s="64">
        <v>56</v>
      </c>
      <c r="B60" s="64" t="s">
        <v>138</v>
      </c>
      <c r="C60" s="65">
        <v>18.88</v>
      </c>
      <c r="D60" s="66" t="s">
        <v>229</v>
      </c>
      <c r="E60" s="64"/>
      <c r="F60" s="64"/>
    </row>
    <row r="61" spans="1:6" ht="14.25" x14ac:dyDescent="0.2">
      <c r="A61" s="64">
        <v>57</v>
      </c>
      <c r="B61" s="64" t="s">
        <v>139</v>
      </c>
      <c r="C61" s="65">
        <v>18.88</v>
      </c>
      <c r="D61" s="66" t="s">
        <v>229</v>
      </c>
      <c r="E61" s="64"/>
      <c r="F61" s="64"/>
    </row>
    <row r="62" spans="1:6" ht="14.25" x14ac:dyDescent="0.2">
      <c r="A62" s="64">
        <v>58</v>
      </c>
      <c r="B62" s="64" t="s">
        <v>140</v>
      </c>
      <c r="C62" s="65">
        <v>18.88</v>
      </c>
      <c r="D62" s="66" t="s">
        <v>221</v>
      </c>
      <c r="E62" s="64"/>
      <c r="F62" s="64"/>
    </row>
    <row r="63" spans="1:6" ht="14.25" x14ac:dyDescent="0.2">
      <c r="A63" s="64">
        <v>59</v>
      </c>
      <c r="B63" s="65" t="s">
        <v>214</v>
      </c>
      <c r="C63" s="71">
        <v>19.611599999999999</v>
      </c>
      <c r="D63" s="66" t="s">
        <v>231</v>
      </c>
      <c r="E63" s="66"/>
      <c r="F63" s="65"/>
    </row>
    <row r="64" spans="1:6" ht="14.25" x14ac:dyDescent="0.2">
      <c r="A64" s="64">
        <v>60</v>
      </c>
      <c r="B64" s="65" t="s">
        <v>215</v>
      </c>
      <c r="C64" s="71">
        <v>29.617999999999999</v>
      </c>
      <c r="D64" s="66" t="s">
        <v>232</v>
      </c>
      <c r="E64" s="66"/>
      <c r="F64" s="65"/>
    </row>
    <row r="65" spans="1:6" ht="28.5" x14ac:dyDescent="0.2">
      <c r="A65" s="64">
        <v>61</v>
      </c>
      <c r="B65" s="64" t="s">
        <v>86</v>
      </c>
      <c r="C65" s="65">
        <v>17.11</v>
      </c>
      <c r="D65" s="70" t="s">
        <v>217</v>
      </c>
      <c r="E65" s="64"/>
      <c r="F65" s="64"/>
    </row>
    <row r="66" spans="1:6" ht="14.25" x14ac:dyDescent="0.2">
      <c r="A66" s="64">
        <v>62</v>
      </c>
      <c r="B66" s="64" t="s">
        <v>127</v>
      </c>
      <c r="C66" s="65">
        <v>18.88</v>
      </c>
      <c r="D66" s="66" t="s">
        <v>229</v>
      </c>
      <c r="E66" s="64"/>
      <c r="F66" s="64"/>
    </row>
    <row r="67" spans="1:6" ht="28.5" x14ac:dyDescent="0.2">
      <c r="A67" s="64">
        <v>63</v>
      </c>
      <c r="B67" s="64" t="s">
        <v>85</v>
      </c>
      <c r="C67" s="65">
        <v>17.11</v>
      </c>
      <c r="D67" s="70" t="s">
        <v>217</v>
      </c>
      <c r="E67" s="64"/>
      <c r="F67" s="64"/>
    </row>
    <row r="68" spans="1:6" ht="28.5" x14ac:dyDescent="0.2">
      <c r="A68" s="64">
        <v>64</v>
      </c>
      <c r="B68" s="64" t="s">
        <v>89</v>
      </c>
      <c r="C68" s="65">
        <v>17.11</v>
      </c>
      <c r="D68" s="70" t="s">
        <v>217</v>
      </c>
      <c r="E68" s="64"/>
      <c r="F68" s="64"/>
    </row>
    <row r="69" spans="1:6" ht="28.5" x14ac:dyDescent="0.2">
      <c r="A69" s="64">
        <v>65</v>
      </c>
      <c r="B69" s="64" t="s">
        <v>97</v>
      </c>
      <c r="C69" s="65">
        <v>17.11</v>
      </c>
      <c r="D69" s="70" t="s">
        <v>217</v>
      </c>
      <c r="E69" s="64"/>
      <c r="F69" s="64"/>
    </row>
    <row r="70" spans="1:6" ht="14.25" x14ac:dyDescent="0.2">
      <c r="A70" s="64">
        <v>66</v>
      </c>
      <c r="B70" s="65" t="s">
        <v>98</v>
      </c>
      <c r="C70" s="71">
        <v>19.937280000000001</v>
      </c>
      <c r="D70" s="66" t="s">
        <v>222</v>
      </c>
      <c r="E70" s="66"/>
      <c r="F70" s="65"/>
    </row>
    <row r="71" spans="1:6" ht="14.25" x14ac:dyDescent="0.2">
      <c r="A71" s="64">
        <v>67</v>
      </c>
      <c r="B71" s="65" t="s">
        <v>99</v>
      </c>
      <c r="C71" s="71">
        <v>19.937280000000001</v>
      </c>
      <c r="D71" s="66" t="s">
        <v>222</v>
      </c>
      <c r="E71" s="66"/>
      <c r="F71" s="65"/>
    </row>
    <row r="72" spans="1:6" ht="14.25" x14ac:dyDescent="0.2">
      <c r="A72" s="64">
        <v>68</v>
      </c>
      <c r="B72" s="65" t="s">
        <v>100</v>
      </c>
      <c r="C72" s="71">
        <v>19.937280000000001</v>
      </c>
      <c r="D72" s="66" t="s">
        <v>222</v>
      </c>
      <c r="E72" s="66"/>
      <c r="F72" s="65"/>
    </row>
    <row r="73" spans="1:6" ht="14.25" x14ac:dyDescent="0.2">
      <c r="A73" s="64">
        <v>69</v>
      </c>
      <c r="B73" s="64" t="s">
        <v>141</v>
      </c>
      <c r="C73" s="65">
        <v>18.88</v>
      </c>
      <c r="D73" s="65" t="s">
        <v>223</v>
      </c>
      <c r="E73" s="64"/>
      <c r="F73" s="64"/>
    </row>
    <row r="74" spans="1:6" ht="14.25" x14ac:dyDescent="0.2">
      <c r="A74" s="64">
        <v>70</v>
      </c>
      <c r="B74" s="64" t="s">
        <v>145</v>
      </c>
      <c r="C74" s="65">
        <v>18.88</v>
      </c>
      <c r="D74" s="66" t="s">
        <v>221</v>
      </c>
      <c r="E74" s="64"/>
      <c r="F74" s="64"/>
    </row>
    <row r="75" spans="1:6" ht="28.5" x14ac:dyDescent="0.2">
      <c r="A75" s="64">
        <v>71</v>
      </c>
      <c r="B75" s="64" t="s">
        <v>90</v>
      </c>
      <c r="C75" s="65">
        <v>17.11</v>
      </c>
      <c r="D75" s="70" t="s">
        <v>217</v>
      </c>
      <c r="E75" s="64"/>
      <c r="F75" s="64"/>
    </row>
    <row r="76" spans="1:6" ht="14.25" x14ac:dyDescent="0.2">
      <c r="A76" s="64">
        <v>72</v>
      </c>
      <c r="B76" s="64" t="s">
        <v>146</v>
      </c>
      <c r="C76" s="65">
        <v>18.88</v>
      </c>
      <c r="D76" s="66" t="s">
        <v>221</v>
      </c>
      <c r="E76" s="64"/>
      <c r="F76" s="64"/>
    </row>
    <row r="77" spans="1:6" ht="14.25" x14ac:dyDescent="0.2">
      <c r="A77" s="64">
        <v>73</v>
      </c>
      <c r="B77" s="64" t="s">
        <v>147</v>
      </c>
      <c r="C77" s="65">
        <v>18.88</v>
      </c>
      <c r="D77" s="66" t="s">
        <v>221</v>
      </c>
      <c r="E77" s="64"/>
      <c r="F77" s="64"/>
    </row>
    <row r="78" spans="1:6" ht="28.5" x14ac:dyDescent="0.2">
      <c r="A78" s="64">
        <v>74</v>
      </c>
      <c r="B78" s="64" t="s">
        <v>91</v>
      </c>
      <c r="C78" s="65">
        <v>17.11</v>
      </c>
      <c r="D78" s="70" t="s">
        <v>217</v>
      </c>
      <c r="E78" s="67">
        <v>41698</v>
      </c>
      <c r="F78" s="64"/>
    </row>
    <row r="79" spans="1:6" ht="28.5" x14ac:dyDescent="0.2">
      <c r="A79" s="64">
        <v>75</v>
      </c>
      <c r="B79" s="64" t="s">
        <v>171</v>
      </c>
      <c r="C79" s="69">
        <v>14.572999999999999</v>
      </c>
      <c r="D79" s="70" t="s">
        <v>217</v>
      </c>
      <c r="E79" s="64"/>
      <c r="F79" s="64"/>
    </row>
    <row r="80" spans="1:6" ht="14.25" x14ac:dyDescent="0.2">
      <c r="A80" s="64">
        <v>76</v>
      </c>
      <c r="B80" s="64" t="s">
        <v>142</v>
      </c>
      <c r="C80" s="65">
        <v>18.88</v>
      </c>
      <c r="D80" s="66" t="s">
        <v>221</v>
      </c>
      <c r="E80" s="64"/>
      <c r="F80" s="64"/>
    </row>
    <row r="81" spans="1:6" ht="14.25" x14ac:dyDescent="0.2">
      <c r="A81" s="64">
        <v>77</v>
      </c>
      <c r="B81" s="64" t="s">
        <v>148</v>
      </c>
      <c r="C81" s="65">
        <v>18.88</v>
      </c>
      <c r="D81" s="66" t="s">
        <v>221</v>
      </c>
      <c r="E81" s="64"/>
      <c r="F81" s="64"/>
    </row>
    <row r="82" spans="1:6" ht="28.5" x14ac:dyDescent="0.2">
      <c r="A82" s="64">
        <v>78</v>
      </c>
      <c r="B82" s="64" t="s">
        <v>92</v>
      </c>
      <c r="C82" s="65">
        <v>17.11</v>
      </c>
      <c r="D82" s="70" t="s">
        <v>217</v>
      </c>
      <c r="E82" s="72"/>
      <c r="F82" s="64"/>
    </row>
    <row r="83" spans="1:6" ht="14.25" x14ac:dyDescent="0.2">
      <c r="A83" s="64">
        <v>79</v>
      </c>
      <c r="B83" s="64" t="s">
        <v>149</v>
      </c>
      <c r="C83" s="65">
        <v>18.88</v>
      </c>
      <c r="D83" s="66" t="s">
        <v>221</v>
      </c>
      <c r="E83" s="72"/>
      <c r="F83" s="64"/>
    </row>
    <row r="84" spans="1:6" ht="14.25" x14ac:dyDescent="0.2">
      <c r="A84" s="64">
        <v>80</v>
      </c>
      <c r="B84" s="64" t="s">
        <v>150</v>
      </c>
      <c r="C84" s="65">
        <v>18.88</v>
      </c>
      <c r="D84" s="66" t="s">
        <v>221</v>
      </c>
      <c r="E84" s="72"/>
      <c r="F84" s="64"/>
    </row>
    <row r="85" spans="1:6" ht="14.25" x14ac:dyDescent="0.2">
      <c r="A85" s="64">
        <v>81</v>
      </c>
      <c r="B85" s="64" t="s">
        <v>143</v>
      </c>
      <c r="C85" s="65">
        <v>18.88</v>
      </c>
      <c r="D85" s="66" t="s">
        <v>221</v>
      </c>
      <c r="E85" s="72"/>
      <c r="F85" s="64"/>
    </row>
    <row r="86" spans="1:6" ht="14.25" x14ac:dyDescent="0.2">
      <c r="A86" s="64">
        <v>82</v>
      </c>
      <c r="B86" s="64" t="s">
        <v>151</v>
      </c>
      <c r="C86" s="65">
        <v>18.88</v>
      </c>
      <c r="D86" s="66" t="s">
        <v>221</v>
      </c>
      <c r="E86" s="72"/>
      <c r="F86" s="64"/>
    </row>
    <row r="87" spans="1:6" ht="14.25" x14ac:dyDescent="0.2">
      <c r="A87" s="64">
        <v>83</v>
      </c>
      <c r="B87" s="64" t="s">
        <v>152</v>
      </c>
      <c r="C87" s="65">
        <v>18.88</v>
      </c>
      <c r="D87" s="66" t="s">
        <v>224</v>
      </c>
      <c r="E87" s="72"/>
      <c r="F87" s="64"/>
    </row>
    <row r="88" spans="1:6" ht="14.25" x14ac:dyDescent="0.2">
      <c r="A88" s="64">
        <v>84</v>
      </c>
      <c r="B88" s="64" t="s">
        <v>144</v>
      </c>
      <c r="C88" s="65">
        <v>18.88</v>
      </c>
      <c r="D88" s="66" t="s">
        <v>221</v>
      </c>
      <c r="E88" s="72"/>
      <c r="F88" s="64"/>
    </row>
    <row r="89" spans="1:6" ht="14.25" x14ac:dyDescent="0.2">
      <c r="A89" s="64">
        <v>85</v>
      </c>
      <c r="B89" s="64" t="s">
        <v>153</v>
      </c>
      <c r="C89" s="65">
        <v>18.88</v>
      </c>
      <c r="D89" s="66" t="s">
        <v>221</v>
      </c>
      <c r="E89" s="64"/>
      <c r="F89" s="64"/>
    </row>
    <row r="90" spans="1:6" ht="14.25" x14ac:dyDescent="0.2">
      <c r="A90" s="64">
        <v>86</v>
      </c>
      <c r="B90" s="64" t="s">
        <v>168</v>
      </c>
      <c r="C90" s="71">
        <v>18.7974</v>
      </c>
      <c r="D90" s="66" t="s">
        <v>225</v>
      </c>
      <c r="E90" s="67"/>
      <c r="F90" s="64"/>
    </row>
    <row r="91" spans="1:6" ht="14.25" x14ac:dyDescent="0.2">
      <c r="A91" s="64">
        <v>87</v>
      </c>
      <c r="B91" s="64" t="s">
        <v>154</v>
      </c>
      <c r="C91" s="65">
        <v>18.88</v>
      </c>
      <c r="D91" s="66" t="s">
        <v>221</v>
      </c>
      <c r="E91" s="72"/>
      <c r="F91" s="72"/>
    </row>
    <row r="92" spans="1:6" ht="14.25" x14ac:dyDescent="0.2">
      <c r="A92" s="64">
        <v>88</v>
      </c>
      <c r="B92" s="64" t="s">
        <v>155</v>
      </c>
      <c r="C92" s="65">
        <v>18.88</v>
      </c>
      <c r="D92" s="66" t="s">
        <v>221</v>
      </c>
      <c r="E92" s="72"/>
      <c r="F92" s="72"/>
    </row>
    <row r="93" spans="1:6" ht="14.25" x14ac:dyDescent="0.2">
      <c r="A93" s="64">
        <v>89</v>
      </c>
      <c r="B93" s="65" t="s">
        <v>93</v>
      </c>
      <c r="C93" s="71">
        <v>19.937280000000001</v>
      </c>
      <c r="D93" s="66" t="s">
        <v>226</v>
      </c>
      <c r="E93" s="73"/>
      <c r="F93" s="73"/>
    </row>
    <row r="94" spans="1:6" ht="14.25" x14ac:dyDescent="0.2">
      <c r="A94" s="64">
        <v>90</v>
      </c>
      <c r="B94" s="64" t="s">
        <v>159</v>
      </c>
      <c r="C94" s="65">
        <v>18.88</v>
      </c>
      <c r="D94" s="66" t="s">
        <v>221</v>
      </c>
      <c r="E94" s="72"/>
      <c r="F94" s="72"/>
    </row>
    <row r="95" spans="1:6" ht="14.25" x14ac:dyDescent="0.2">
      <c r="A95" s="64">
        <v>91</v>
      </c>
      <c r="B95" s="64" t="s">
        <v>160</v>
      </c>
      <c r="C95" s="65">
        <v>18.88</v>
      </c>
      <c r="D95" s="66" t="s">
        <v>221</v>
      </c>
      <c r="E95" s="72"/>
      <c r="F95" s="72"/>
    </row>
    <row r="96" spans="1:6" ht="14.25" x14ac:dyDescent="0.2">
      <c r="A96" s="64">
        <v>92</v>
      </c>
      <c r="B96" s="64" t="s">
        <v>161</v>
      </c>
      <c r="C96" s="65">
        <v>18.88</v>
      </c>
      <c r="D96" s="66" t="s">
        <v>221</v>
      </c>
      <c r="E96" s="72"/>
      <c r="F96" s="72"/>
    </row>
    <row r="97" spans="1:6" ht="14.25" x14ac:dyDescent="0.2">
      <c r="A97" s="64">
        <v>93</v>
      </c>
      <c r="B97" s="64" t="s">
        <v>162</v>
      </c>
      <c r="C97" s="65">
        <v>18.88</v>
      </c>
      <c r="D97" s="66" t="s">
        <v>221</v>
      </c>
      <c r="E97" s="72"/>
      <c r="F97" s="72"/>
    </row>
    <row r="98" spans="1:6" ht="28.5" x14ac:dyDescent="0.2">
      <c r="A98" s="64">
        <v>94</v>
      </c>
      <c r="B98" s="64" t="s">
        <v>94</v>
      </c>
      <c r="C98" s="65">
        <v>17.11</v>
      </c>
      <c r="D98" s="70" t="s">
        <v>217</v>
      </c>
      <c r="E98" s="72"/>
      <c r="F98" s="72"/>
    </row>
    <row r="99" spans="1:6" ht="14.25" x14ac:dyDescent="0.2">
      <c r="A99" s="64">
        <v>95</v>
      </c>
      <c r="B99" s="64" t="s">
        <v>163</v>
      </c>
      <c r="C99" s="65">
        <v>18.88</v>
      </c>
      <c r="D99" s="66" t="s">
        <v>221</v>
      </c>
      <c r="E99" s="72"/>
      <c r="F99" s="72"/>
    </row>
    <row r="100" spans="1:6" ht="14.25" x14ac:dyDescent="0.2">
      <c r="A100" s="64">
        <v>96</v>
      </c>
      <c r="B100" s="64" t="s">
        <v>164</v>
      </c>
      <c r="C100" s="65">
        <v>18.88</v>
      </c>
      <c r="D100" s="66" t="s">
        <v>221</v>
      </c>
      <c r="E100" s="72"/>
      <c r="F100" s="72"/>
    </row>
    <row r="101" spans="1:6" ht="14.25" x14ac:dyDescent="0.2">
      <c r="A101" s="64">
        <v>97</v>
      </c>
      <c r="B101" s="64" t="s">
        <v>156</v>
      </c>
      <c r="C101" s="65">
        <v>18.88</v>
      </c>
      <c r="D101" s="66" t="s">
        <v>221</v>
      </c>
      <c r="E101" s="72"/>
      <c r="F101" s="72"/>
    </row>
    <row r="102" spans="1:6" ht="14.25" x14ac:dyDescent="0.2">
      <c r="A102" s="64">
        <v>98</v>
      </c>
      <c r="B102" s="64" t="s">
        <v>157</v>
      </c>
      <c r="C102" s="65">
        <v>18.88</v>
      </c>
      <c r="D102" s="66" t="s">
        <v>221</v>
      </c>
      <c r="E102" s="72"/>
      <c r="F102" s="72"/>
    </row>
    <row r="103" spans="1:6" ht="14.25" x14ac:dyDescent="0.2">
      <c r="A103" s="64">
        <v>99</v>
      </c>
      <c r="B103" s="64" t="s">
        <v>158</v>
      </c>
      <c r="C103" s="65">
        <v>18.88</v>
      </c>
      <c r="D103" s="66" t="s">
        <v>221</v>
      </c>
      <c r="E103" s="72"/>
      <c r="F103" s="72"/>
    </row>
    <row r="104" spans="1:6" ht="14.25" x14ac:dyDescent="0.2">
      <c r="A104" s="64">
        <v>100</v>
      </c>
      <c r="B104" s="65" t="s">
        <v>235</v>
      </c>
      <c r="C104" s="71">
        <v>19.937280000000001</v>
      </c>
      <c r="D104" s="66" t="s">
        <v>222</v>
      </c>
      <c r="E104" s="73"/>
      <c r="F104" s="73"/>
    </row>
    <row r="105" spans="1:6" ht="14.25" x14ac:dyDescent="0.2">
      <c r="A105" s="64">
        <v>101</v>
      </c>
      <c r="B105" s="64" t="s">
        <v>165</v>
      </c>
      <c r="C105" s="65">
        <v>18.88</v>
      </c>
      <c r="D105" s="66" t="s">
        <v>221</v>
      </c>
      <c r="E105" s="72"/>
      <c r="F105" s="72"/>
    </row>
    <row r="106" spans="1:6" ht="14.25" x14ac:dyDescent="0.2">
      <c r="A106" s="64">
        <v>102</v>
      </c>
      <c r="B106" s="64" t="s">
        <v>95</v>
      </c>
      <c r="C106" s="65">
        <v>18.88</v>
      </c>
      <c r="D106" s="66" t="s">
        <v>227</v>
      </c>
      <c r="E106" s="72"/>
      <c r="F106" s="72"/>
    </row>
    <row r="107" spans="1:6" ht="14.25" x14ac:dyDescent="0.2">
      <c r="A107" s="64">
        <v>103</v>
      </c>
      <c r="B107" s="64" t="s">
        <v>96</v>
      </c>
      <c r="C107" s="65">
        <v>18.88</v>
      </c>
      <c r="D107" s="66" t="s">
        <v>228</v>
      </c>
      <c r="E107" s="72"/>
      <c r="F107" s="72"/>
    </row>
    <row r="108" spans="1:6" ht="14.25" x14ac:dyDescent="0.2">
      <c r="A108" s="62"/>
      <c r="B108" s="62"/>
      <c r="C108" s="62"/>
      <c r="D108" s="62"/>
      <c r="E108" s="62"/>
      <c r="F108" s="62"/>
    </row>
  </sheetData>
  <sortState ref="B5:G107">
    <sortCondition ref="B5"/>
  </sortState>
  <mergeCells count="6">
    <mergeCell ref="A2:D2"/>
    <mergeCell ref="D3:D4"/>
    <mergeCell ref="E3:E4"/>
    <mergeCell ref="F3:F4"/>
    <mergeCell ref="A3:A4"/>
    <mergeCell ref="B3:B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8"/>
  <sheetViews>
    <sheetView workbookViewId="0">
      <selection activeCell="H1" sqref="H1:K1048576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2.625" style="41" hidden="1" customWidth="1"/>
    <col min="4" max="4" width="14" style="41" customWidth="1"/>
    <col min="5" max="5" width="7.875" style="41" customWidth="1"/>
    <col min="6" max="6" width="8" style="41" customWidth="1"/>
    <col min="7" max="7" width="25.25" customWidth="1"/>
    <col min="8" max="11" width="14" style="41" customWidth="1"/>
    <col min="12" max="241" width="9" style="41"/>
    <col min="242" max="242" width="12.625" style="41" customWidth="1"/>
    <col min="243" max="243" width="46.625" style="41" customWidth="1"/>
    <col min="244" max="244" width="0" style="41" hidden="1" customWidth="1"/>
    <col min="245" max="245" width="14" style="41" customWidth="1"/>
    <col min="246" max="246" width="11.75" style="41" bestFit="1" customWidth="1"/>
    <col min="247" max="247" width="0" style="41" hidden="1" customWidth="1"/>
    <col min="248" max="248" width="16.25" style="41" customWidth="1"/>
    <col min="249" max="249" width="14.125" style="41" customWidth="1"/>
    <col min="250" max="250" width="0" style="41" hidden="1" customWidth="1"/>
    <col min="251" max="251" width="16.25" style="41" customWidth="1"/>
    <col min="252" max="252" width="12.375" style="41" customWidth="1"/>
    <col min="253" max="253" width="0" style="41" hidden="1" customWidth="1"/>
    <col min="254" max="254" width="13.125" style="41" customWidth="1"/>
    <col min="255" max="255" width="0" style="41" hidden="1" customWidth="1"/>
    <col min="256" max="256" width="22.875" style="41" customWidth="1"/>
    <col min="257" max="257" width="22.75" style="41" customWidth="1"/>
    <col min="258" max="258" width="10.5" style="41" bestFit="1" customWidth="1"/>
    <col min="259" max="259" width="21.875" style="41" customWidth="1"/>
    <col min="260" max="260" width="17" style="41" customWidth="1"/>
    <col min="261" max="261" width="10.125" style="41" bestFit="1" customWidth="1"/>
    <col min="262" max="262" width="13" style="41" bestFit="1" customWidth="1"/>
    <col min="263" max="263" width="13.375" style="41" customWidth="1"/>
    <col min="264" max="497" width="9" style="41"/>
    <col min="498" max="498" width="12.625" style="41" customWidth="1"/>
    <col min="499" max="499" width="46.625" style="41" customWidth="1"/>
    <col min="500" max="500" width="0" style="41" hidden="1" customWidth="1"/>
    <col min="501" max="501" width="14" style="41" customWidth="1"/>
    <col min="502" max="502" width="11.75" style="41" bestFit="1" customWidth="1"/>
    <col min="503" max="503" width="0" style="41" hidden="1" customWidth="1"/>
    <col min="504" max="504" width="16.25" style="41" customWidth="1"/>
    <col min="505" max="505" width="14.125" style="41" customWidth="1"/>
    <col min="506" max="506" width="0" style="41" hidden="1" customWidth="1"/>
    <col min="507" max="507" width="16.25" style="41" customWidth="1"/>
    <col min="508" max="508" width="12.375" style="41" customWidth="1"/>
    <col min="509" max="509" width="0" style="41" hidden="1" customWidth="1"/>
    <col min="510" max="510" width="13.125" style="41" customWidth="1"/>
    <col min="511" max="511" width="0" style="41" hidden="1" customWidth="1"/>
    <col min="512" max="512" width="22.875" style="41" customWidth="1"/>
    <col min="513" max="513" width="22.75" style="41" customWidth="1"/>
    <col min="514" max="514" width="10.5" style="41" bestFit="1" customWidth="1"/>
    <col min="515" max="515" width="21.875" style="41" customWidth="1"/>
    <col min="516" max="516" width="17" style="41" customWidth="1"/>
    <col min="517" max="517" width="10.125" style="41" bestFit="1" customWidth="1"/>
    <col min="518" max="518" width="13" style="41" bestFit="1" customWidth="1"/>
    <col min="519" max="519" width="13.375" style="41" customWidth="1"/>
    <col min="520" max="753" width="9" style="41"/>
    <col min="754" max="754" width="12.625" style="41" customWidth="1"/>
    <col min="755" max="755" width="46.625" style="41" customWidth="1"/>
    <col min="756" max="756" width="0" style="41" hidden="1" customWidth="1"/>
    <col min="757" max="757" width="14" style="41" customWidth="1"/>
    <col min="758" max="758" width="11.75" style="41" bestFit="1" customWidth="1"/>
    <col min="759" max="759" width="0" style="41" hidden="1" customWidth="1"/>
    <col min="760" max="760" width="16.25" style="41" customWidth="1"/>
    <col min="761" max="761" width="14.125" style="41" customWidth="1"/>
    <col min="762" max="762" width="0" style="41" hidden="1" customWidth="1"/>
    <col min="763" max="763" width="16.25" style="41" customWidth="1"/>
    <col min="764" max="764" width="12.375" style="41" customWidth="1"/>
    <col min="765" max="765" width="0" style="41" hidden="1" customWidth="1"/>
    <col min="766" max="766" width="13.125" style="41" customWidth="1"/>
    <col min="767" max="767" width="0" style="41" hidden="1" customWidth="1"/>
    <col min="768" max="768" width="22.875" style="41" customWidth="1"/>
    <col min="769" max="769" width="22.75" style="41" customWidth="1"/>
    <col min="770" max="770" width="10.5" style="41" bestFit="1" customWidth="1"/>
    <col min="771" max="771" width="21.875" style="41" customWidth="1"/>
    <col min="772" max="772" width="17" style="41" customWidth="1"/>
    <col min="773" max="773" width="10.125" style="41" bestFit="1" customWidth="1"/>
    <col min="774" max="774" width="13" style="41" bestFit="1" customWidth="1"/>
    <col min="775" max="775" width="13.375" style="41" customWidth="1"/>
    <col min="776" max="1009" width="9" style="41"/>
    <col min="1010" max="1010" width="12.625" style="41" customWidth="1"/>
    <col min="1011" max="1011" width="46.625" style="41" customWidth="1"/>
    <col min="1012" max="1012" width="0" style="41" hidden="1" customWidth="1"/>
    <col min="1013" max="1013" width="14" style="41" customWidth="1"/>
    <col min="1014" max="1014" width="11.75" style="41" bestFit="1" customWidth="1"/>
    <col min="1015" max="1015" width="0" style="41" hidden="1" customWidth="1"/>
    <col min="1016" max="1016" width="16.25" style="41" customWidth="1"/>
    <col min="1017" max="1017" width="14.125" style="41" customWidth="1"/>
    <col min="1018" max="1018" width="0" style="41" hidden="1" customWidth="1"/>
    <col min="1019" max="1019" width="16.25" style="41" customWidth="1"/>
    <col min="1020" max="1020" width="12.375" style="41" customWidth="1"/>
    <col min="1021" max="1021" width="0" style="41" hidden="1" customWidth="1"/>
    <col min="1022" max="1022" width="13.125" style="41" customWidth="1"/>
    <col min="1023" max="1023" width="0" style="41" hidden="1" customWidth="1"/>
    <col min="1024" max="1024" width="22.875" style="41" customWidth="1"/>
    <col min="1025" max="1025" width="22.75" style="41" customWidth="1"/>
    <col min="1026" max="1026" width="10.5" style="41" bestFit="1" customWidth="1"/>
    <col min="1027" max="1027" width="21.875" style="41" customWidth="1"/>
    <col min="1028" max="1028" width="17" style="41" customWidth="1"/>
    <col min="1029" max="1029" width="10.125" style="41" bestFit="1" customWidth="1"/>
    <col min="1030" max="1030" width="13" style="41" bestFit="1" customWidth="1"/>
    <col min="1031" max="1031" width="13.375" style="41" customWidth="1"/>
    <col min="1032" max="1265" width="9" style="41"/>
    <col min="1266" max="1266" width="12.625" style="41" customWidth="1"/>
    <col min="1267" max="1267" width="46.625" style="41" customWidth="1"/>
    <col min="1268" max="1268" width="0" style="41" hidden="1" customWidth="1"/>
    <col min="1269" max="1269" width="14" style="41" customWidth="1"/>
    <col min="1270" max="1270" width="11.75" style="41" bestFit="1" customWidth="1"/>
    <col min="1271" max="1271" width="0" style="41" hidden="1" customWidth="1"/>
    <col min="1272" max="1272" width="16.25" style="41" customWidth="1"/>
    <col min="1273" max="1273" width="14.125" style="41" customWidth="1"/>
    <col min="1274" max="1274" width="0" style="41" hidden="1" customWidth="1"/>
    <col min="1275" max="1275" width="16.25" style="41" customWidth="1"/>
    <col min="1276" max="1276" width="12.375" style="41" customWidth="1"/>
    <col min="1277" max="1277" width="0" style="41" hidden="1" customWidth="1"/>
    <col min="1278" max="1278" width="13.125" style="41" customWidth="1"/>
    <col min="1279" max="1279" width="0" style="41" hidden="1" customWidth="1"/>
    <col min="1280" max="1280" width="22.875" style="41" customWidth="1"/>
    <col min="1281" max="1281" width="22.75" style="41" customWidth="1"/>
    <col min="1282" max="1282" width="10.5" style="41" bestFit="1" customWidth="1"/>
    <col min="1283" max="1283" width="21.875" style="41" customWidth="1"/>
    <col min="1284" max="1284" width="17" style="41" customWidth="1"/>
    <col min="1285" max="1285" width="10.125" style="41" bestFit="1" customWidth="1"/>
    <col min="1286" max="1286" width="13" style="41" bestFit="1" customWidth="1"/>
    <col min="1287" max="1287" width="13.375" style="41" customWidth="1"/>
    <col min="1288" max="1521" width="9" style="41"/>
    <col min="1522" max="1522" width="12.625" style="41" customWidth="1"/>
    <col min="1523" max="1523" width="46.625" style="41" customWidth="1"/>
    <col min="1524" max="1524" width="0" style="41" hidden="1" customWidth="1"/>
    <col min="1525" max="1525" width="14" style="41" customWidth="1"/>
    <col min="1526" max="1526" width="11.75" style="41" bestFit="1" customWidth="1"/>
    <col min="1527" max="1527" width="0" style="41" hidden="1" customWidth="1"/>
    <col min="1528" max="1528" width="16.25" style="41" customWidth="1"/>
    <col min="1529" max="1529" width="14.125" style="41" customWidth="1"/>
    <col min="1530" max="1530" width="0" style="41" hidden="1" customWidth="1"/>
    <col min="1531" max="1531" width="16.25" style="41" customWidth="1"/>
    <col min="1532" max="1532" width="12.375" style="41" customWidth="1"/>
    <col min="1533" max="1533" width="0" style="41" hidden="1" customWidth="1"/>
    <col min="1534" max="1534" width="13.125" style="41" customWidth="1"/>
    <col min="1535" max="1535" width="0" style="41" hidden="1" customWidth="1"/>
    <col min="1536" max="1536" width="22.875" style="41" customWidth="1"/>
    <col min="1537" max="1537" width="22.75" style="41" customWidth="1"/>
    <col min="1538" max="1538" width="10.5" style="41" bestFit="1" customWidth="1"/>
    <col min="1539" max="1539" width="21.875" style="41" customWidth="1"/>
    <col min="1540" max="1540" width="17" style="41" customWidth="1"/>
    <col min="1541" max="1541" width="10.125" style="41" bestFit="1" customWidth="1"/>
    <col min="1542" max="1542" width="13" style="41" bestFit="1" customWidth="1"/>
    <col min="1543" max="1543" width="13.375" style="41" customWidth="1"/>
    <col min="1544" max="1777" width="9" style="41"/>
    <col min="1778" max="1778" width="12.625" style="41" customWidth="1"/>
    <col min="1779" max="1779" width="46.625" style="41" customWidth="1"/>
    <col min="1780" max="1780" width="0" style="41" hidden="1" customWidth="1"/>
    <col min="1781" max="1781" width="14" style="41" customWidth="1"/>
    <col min="1782" max="1782" width="11.75" style="41" bestFit="1" customWidth="1"/>
    <col min="1783" max="1783" width="0" style="41" hidden="1" customWidth="1"/>
    <col min="1784" max="1784" width="16.25" style="41" customWidth="1"/>
    <col min="1785" max="1785" width="14.125" style="41" customWidth="1"/>
    <col min="1786" max="1786" width="0" style="41" hidden="1" customWidth="1"/>
    <col min="1787" max="1787" width="16.25" style="41" customWidth="1"/>
    <col min="1788" max="1788" width="12.375" style="41" customWidth="1"/>
    <col min="1789" max="1789" width="0" style="41" hidden="1" customWidth="1"/>
    <col min="1790" max="1790" width="13.125" style="41" customWidth="1"/>
    <col min="1791" max="1791" width="0" style="41" hidden="1" customWidth="1"/>
    <col min="1792" max="1792" width="22.875" style="41" customWidth="1"/>
    <col min="1793" max="1793" width="22.75" style="41" customWidth="1"/>
    <col min="1794" max="1794" width="10.5" style="41" bestFit="1" customWidth="1"/>
    <col min="1795" max="1795" width="21.875" style="41" customWidth="1"/>
    <col min="1796" max="1796" width="17" style="41" customWidth="1"/>
    <col min="1797" max="1797" width="10.125" style="41" bestFit="1" customWidth="1"/>
    <col min="1798" max="1798" width="13" style="41" bestFit="1" customWidth="1"/>
    <col min="1799" max="1799" width="13.375" style="41" customWidth="1"/>
    <col min="1800" max="2033" width="9" style="41"/>
    <col min="2034" max="2034" width="12.625" style="41" customWidth="1"/>
    <col min="2035" max="2035" width="46.625" style="41" customWidth="1"/>
    <col min="2036" max="2036" width="0" style="41" hidden="1" customWidth="1"/>
    <col min="2037" max="2037" width="14" style="41" customWidth="1"/>
    <col min="2038" max="2038" width="11.75" style="41" bestFit="1" customWidth="1"/>
    <col min="2039" max="2039" width="0" style="41" hidden="1" customWidth="1"/>
    <col min="2040" max="2040" width="16.25" style="41" customWidth="1"/>
    <col min="2041" max="2041" width="14.125" style="41" customWidth="1"/>
    <col min="2042" max="2042" width="0" style="41" hidden="1" customWidth="1"/>
    <col min="2043" max="2043" width="16.25" style="41" customWidth="1"/>
    <col min="2044" max="2044" width="12.375" style="41" customWidth="1"/>
    <col min="2045" max="2045" width="0" style="41" hidden="1" customWidth="1"/>
    <col min="2046" max="2046" width="13.125" style="41" customWidth="1"/>
    <col min="2047" max="2047" width="0" style="41" hidden="1" customWidth="1"/>
    <col min="2048" max="2048" width="22.875" style="41" customWidth="1"/>
    <col min="2049" max="2049" width="22.75" style="41" customWidth="1"/>
    <col min="2050" max="2050" width="10.5" style="41" bestFit="1" customWidth="1"/>
    <col min="2051" max="2051" width="21.875" style="41" customWidth="1"/>
    <col min="2052" max="2052" width="17" style="41" customWidth="1"/>
    <col min="2053" max="2053" width="10.125" style="41" bestFit="1" customWidth="1"/>
    <col min="2054" max="2054" width="13" style="41" bestFit="1" customWidth="1"/>
    <col min="2055" max="2055" width="13.375" style="41" customWidth="1"/>
    <col min="2056" max="2289" width="9" style="41"/>
    <col min="2290" max="2290" width="12.625" style="41" customWidth="1"/>
    <col min="2291" max="2291" width="46.625" style="41" customWidth="1"/>
    <col min="2292" max="2292" width="0" style="41" hidden="1" customWidth="1"/>
    <col min="2293" max="2293" width="14" style="41" customWidth="1"/>
    <col min="2294" max="2294" width="11.75" style="41" bestFit="1" customWidth="1"/>
    <col min="2295" max="2295" width="0" style="41" hidden="1" customWidth="1"/>
    <col min="2296" max="2296" width="16.25" style="41" customWidth="1"/>
    <col min="2297" max="2297" width="14.125" style="41" customWidth="1"/>
    <col min="2298" max="2298" width="0" style="41" hidden="1" customWidth="1"/>
    <col min="2299" max="2299" width="16.25" style="41" customWidth="1"/>
    <col min="2300" max="2300" width="12.375" style="41" customWidth="1"/>
    <col min="2301" max="2301" width="0" style="41" hidden="1" customWidth="1"/>
    <col min="2302" max="2302" width="13.125" style="41" customWidth="1"/>
    <col min="2303" max="2303" width="0" style="41" hidden="1" customWidth="1"/>
    <col min="2304" max="2304" width="22.875" style="41" customWidth="1"/>
    <col min="2305" max="2305" width="22.75" style="41" customWidth="1"/>
    <col min="2306" max="2306" width="10.5" style="41" bestFit="1" customWidth="1"/>
    <col min="2307" max="2307" width="21.875" style="41" customWidth="1"/>
    <col min="2308" max="2308" width="17" style="41" customWidth="1"/>
    <col min="2309" max="2309" width="10.125" style="41" bestFit="1" customWidth="1"/>
    <col min="2310" max="2310" width="13" style="41" bestFit="1" customWidth="1"/>
    <col min="2311" max="2311" width="13.375" style="41" customWidth="1"/>
    <col min="2312" max="2545" width="9" style="41"/>
    <col min="2546" max="2546" width="12.625" style="41" customWidth="1"/>
    <col min="2547" max="2547" width="46.625" style="41" customWidth="1"/>
    <col min="2548" max="2548" width="0" style="41" hidden="1" customWidth="1"/>
    <col min="2549" max="2549" width="14" style="41" customWidth="1"/>
    <col min="2550" max="2550" width="11.75" style="41" bestFit="1" customWidth="1"/>
    <col min="2551" max="2551" width="0" style="41" hidden="1" customWidth="1"/>
    <col min="2552" max="2552" width="16.25" style="41" customWidth="1"/>
    <col min="2553" max="2553" width="14.125" style="41" customWidth="1"/>
    <col min="2554" max="2554" width="0" style="41" hidden="1" customWidth="1"/>
    <col min="2555" max="2555" width="16.25" style="41" customWidth="1"/>
    <col min="2556" max="2556" width="12.375" style="41" customWidth="1"/>
    <col min="2557" max="2557" width="0" style="41" hidden="1" customWidth="1"/>
    <col min="2558" max="2558" width="13.125" style="41" customWidth="1"/>
    <col min="2559" max="2559" width="0" style="41" hidden="1" customWidth="1"/>
    <col min="2560" max="2560" width="22.875" style="41" customWidth="1"/>
    <col min="2561" max="2561" width="22.75" style="41" customWidth="1"/>
    <col min="2562" max="2562" width="10.5" style="41" bestFit="1" customWidth="1"/>
    <col min="2563" max="2563" width="21.875" style="41" customWidth="1"/>
    <col min="2564" max="2564" width="17" style="41" customWidth="1"/>
    <col min="2565" max="2565" width="10.125" style="41" bestFit="1" customWidth="1"/>
    <col min="2566" max="2566" width="13" style="41" bestFit="1" customWidth="1"/>
    <col min="2567" max="2567" width="13.375" style="41" customWidth="1"/>
    <col min="2568" max="2801" width="9" style="41"/>
    <col min="2802" max="2802" width="12.625" style="41" customWidth="1"/>
    <col min="2803" max="2803" width="46.625" style="41" customWidth="1"/>
    <col min="2804" max="2804" width="0" style="41" hidden="1" customWidth="1"/>
    <col min="2805" max="2805" width="14" style="41" customWidth="1"/>
    <col min="2806" max="2806" width="11.75" style="41" bestFit="1" customWidth="1"/>
    <col min="2807" max="2807" width="0" style="41" hidden="1" customWidth="1"/>
    <col min="2808" max="2808" width="16.25" style="41" customWidth="1"/>
    <col min="2809" max="2809" width="14.125" style="41" customWidth="1"/>
    <col min="2810" max="2810" width="0" style="41" hidden="1" customWidth="1"/>
    <col min="2811" max="2811" width="16.25" style="41" customWidth="1"/>
    <col min="2812" max="2812" width="12.375" style="41" customWidth="1"/>
    <col min="2813" max="2813" width="0" style="41" hidden="1" customWidth="1"/>
    <col min="2814" max="2814" width="13.125" style="41" customWidth="1"/>
    <col min="2815" max="2815" width="0" style="41" hidden="1" customWidth="1"/>
    <col min="2816" max="2816" width="22.875" style="41" customWidth="1"/>
    <col min="2817" max="2817" width="22.75" style="41" customWidth="1"/>
    <col min="2818" max="2818" width="10.5" style="41" bestFit="1" customWidth="1"/>
    <col min="2819" max="2819" width="21.875" style="41" customWidth="1"/>
    <col min="2820" max="2820" width="17" style="41" customWidth="1"/>
    <col min="2821" max="2821" width="10.125" style="41" bestFit="1" customWidth="1"/>
    <col min="2822" max="2822" width="13" style="41" bestFit="1" customWidth="1"/>
    <col min="2823" max="2823" width="13.375" style="41" customWidth="1"/>
    <col min="2824" max="3057" width="9" style="41"/>
    <col min="3058" max="3058" width="12.625" style="41" customWidth="1"/>
    <col min="3059" max="3059" width="46.625" style="41" customWidth="1"/>
    <col min="3060" max="3060" width="0" style="41" hidden="1" customWidth="1"/>
    <col min="3061" max="3061" width="14" style="41" customWidth="1"/>
    <col min="3062" max="3062" width="11.75" style="41" bestFit="1" customWidth="1"/>
    <col min="3063" max="3063" width="0" style="41" hidden="1" customWidth="1"/>
    <col min="3064" max="3064" width="16.25" style="41" customWidth="1"/>
    <col min="3065" max="3065" width="14.125" style="41" customWidth="1"/>
    <col min="3066" max="3066" width="0" style="41" hidden="1" customWidth="1"/>
    <col min="3067" max="3067" width="16.25" style="41" customWidth="1"/>
    <col min="3068" max="3068" width="12.375" style="41" customWidth="1"/>
    <col min="3069" max="3069" width="0" style="41" hidden="1" customWidth="1"/>
    <col min="3070" max="3070" width="13.125" style="41" customWidth="1"/>
    <col min="3071" max="3071" width="0" style="41" hidden="1" customWidth="1"/>
    <col min="3072" max="3072" width="22.875" style="41" customWidth="1"/>
    <col min="3073" max="3073" width="22.75" style="41" customWidth="1"/>
    <col min="3074" max="3074" width="10.5" style="41" bestFit="1" customWidth="1"/>
    <col min="3075" max="3075" width="21.875" style="41" customWidth="1"/>
    <col min="3076" max="3076" width="17" style="41" customWidth="1"/>
    <col min="3077" max="3077" width="10.125" style="41" bestFit="1" customWidth="1"/>
    <col min="3078" max="3078" width="13" style="41" bestFit="1" customWidth="1"/>
    <col min="3079" max="3079" width="13.375" style="41" customWidth="1"/>
    <col min="3080" max="3313" width="9" style="41"/>
    <col min="3314" max="3314" width="12.625" style="41" customWidth="1"/>
    <col min="3315" max="3315" width="46.625" style="41" customWidth="1"/>
    <col min="3316" max="3316" width="0" style="41" hidden="1" customWidth="1"/>
    <col min="3317" max="3317" width="14" style="41" customWidth="1"/>
    <col min="3318" max="3318" width="11.75" style="41" bestFit="1" customWidth="1"/>
    <col min="3319" max="3319" width="0" style="41" hidden="1" customWidth="1"/>
    <col min="3320" max="3320" width="16.25" style="41" customWidth="1"/>
    <col min="3321" max="3321" width="14.125" style="41" customWidth="1"/>
    <col min="3322" max="3322" width="0" style="41" hidden="1" customWidth="1"/>
    <col min="3323" max="3323" width="16.25" style="41" customWidth="1"/>
    <col min="3324" max="3324" width="12.375" style="41" customWidth="1"/>
    <col min="3325" max="3325" width="0" style="41" hidden="1" customWidth="1"/>
    <col min="3326" max="3326" width="13.125" style="41" customWidth="1"/>
    <col min="3327" max="3327" width="0" style="41" hidden="1" customWidth="1"/>
    <col min="3328" max="3328" width="22.875" style="41" customWidth="1"/>
    <col min="3329" max="3329" width="22.75" style="41" customWidth="1"/>
    <col min="3330" max="3330" width="10.5" style="41" bestFit="1" customWidth="1"/>
    <col min="3331" max="3331" width="21.875" style="41" customWidth="1"/>
    <col min="3332" max="3332" width="17" style="41" customWidth="1"/>
    <col min="3333" max="3333" width="10.125" style="41" bestFit="1" customWidth="1"/>
    <col min="3334" max="3334" width="13" style="41" bestFit="1" customWidth="1"/>
    <col min="3335" max="3335" width="13.375" style="41" customWidth="1"/>
    <col min="3336" max="3569" width="9" style="41"/>
    <col min="3570" max="3570" width="12.625" style="41" customWidth="1"/>
    <col min="3571" max="3571" width="46.625" style="41" customWidth="1"/>
    <col min="3572" max="3572" width="0" style="41" hidden="1" customWidth="1"/>
    <col min="3573" max="3573" width="14" style="41" customWidth="1"/>
    <col min="3574" max="3574" width="11.75" style="41" bestFit="1" customWidth="1"/>
    <col min="3575" max="3575" width="0" style="41" hidden="1" customWidth="1"/>
    <col min="3576" max="3576" width="16.25" style="41" customWidth="1"/>
    <col min="3577" max="3577" width="14.125" style="41" customWidth="1"/>
    <col min="3578" max="3578" width="0" style="41" hidden="1" customWidth="1"/>
    <col min="3579" max="3579" width="16.25" style="41" customWidth="1"/>
    <col min="3580" max="3580" width="12.375" style="41" customWidth="1"/>
    <col min="3581" max="3581" width="0" style="41" hidden="1" customWidth="1"/>
    <col min="3582" max="3582" width="13.125" style="41" customWidth="1"/>
    <col min="3583" max="3583" width="0" style="41" hidden="1" customWidth="1"/>
    <col min="3584" max="3584" width="22.875" style="41" customWidth="1"/>
    <col min="3585" max="3585" width="22.75" style="41" customWidth="1"/>
    <col min="3586" max="3586" width="10.5" style="41" bestFit="1" customWidth="1"/>
    <col min="3587" max="3587" width="21.875" style="41" customWidth="1"/>
    <col min="3588" max="3588" width="17" style="41" customWidth="1"/>
    <col min="3589" max="3589" width="10.125" style="41" bestFit="1" customWidth="1"/>
    <col min="3590" max="3590" width="13" style="41" bestFit="1" customWidth="1"/>
    <col min="3591" max="3591" width="13.375" style="41" customWidth="1"/>
    <col min="3592" max="3825" width="9" style="41"/>
    <col min="3826" max="3826" width="12.625" style="41" customWidth="1"/>
    <col min="3827" max="3827" width="46.625" style="41" customWidth="1"/>
    <col min="3828" max="3828" width="0" style="41" hidden="1" customWidth="1"/>
    <col min="3829" max="3829" width="14" style="41" customWidth="1"/>
    <col min="3830" max="3830" width="11.75" style="41" bestFit="1" customWidth="1"/>
    <col min="3831" max="3831" width="0" style="41" hidden="1" customWidth="1"/>
    <col min="3832" max="3832" width="16.25" style="41" customWidth="1"/>
    <col min="3833" max="3833" width="14.125" style="41" customWidth="1"/>
    <col min="3834" max="3834" width="0" style="41" hidden="1" customWidth="1"/>
    <col min="3835" max="3835" width="16.25" style="41" customWidth="1"/>
    <col min="3836" max="3836" width="12.375" style="41" customWidth="1"/>
    <col min="3837" max="3837" width="0" style="41" hidden="1" customWidth="1"/>
    <col min="3838" max="3838" width="13.125" style="41" customWidth="1"/>
    <col min="3839" max="3839" width="0" style="41" hidden="1" customWidth="1"/>
    <col min="3840" max="3840" width="22.875" style="41" customWidth="1"/>
    <col min="3841" max="3841" width="22.75" style="41" customWidth="1"/>
    <col min="3842" max="3842" width="10.5" style="41" bestFit="1" customWidth="1"/>
    <col min="3843" max="3843" width="21.875" style="41" customWidth="1"/>
    <col min="3844" max="3844" width="17" style="41" customWidth="1"/>
    <col min="3845" max="3845" width="10.125" style="41" bestFit="1" customWidth="1"/>
    <col min="3846" max="3846" width="13" style="41" bestFit="1" customWidth="1"/>
    <col min="3847" max="3847" width="13.375" style="41" customWidth="1"/>
    <col min="3848" max="4081" width="9" style="41"/>
    <col min="4082" max="4082" width="12.625" style="41" customWidth="1"/>
    <col min="4083" max="4083" width="46.625" style="41" customWidth="1"/>
    <col min="4084" max="4084" width="0" style="41" hidden="1" customWidth="1"/>
    <col min="4085" max="4085" width="14" style="41" customWidth="1"/>
    <col min="4086" max="4086" width="11.75" style="41" bestFit="1" customWidth="1"/>
    <col min="4087" max="4087" width="0" style="41" hidden="1" customWidth="1"/>
    <col min="4088" max="4088" width="16.25" style="41" customWidth="1"/>
    <col min="4089" max="4089" width="14.125" style="41" customWidth="1"/>
    <col min="4090" max="4090" width="0" style="41" hidden="1" customWidth="1"/>
    <col min="4091" max="4091" width="16.25" style="41" customWidth="1"/>
    <col min="4092" max="4092" width="12.375" style="41" customWidth="1"/>
    <col min="4093" max="4093" width="0" style="41" hidden="1" customWidth="1"/>
    <col min="4094" max="4094" width="13.125" style="41" customWidth="1"/>
    <col min="4095" max="4095" width="0" style="41" hidden="1" customWidth="1"/>
    <col min="4096" max="4096" width="22.875" style="41" customWidth="1"/>
    <col min="4097" max="4097" width="22.75" style="41" customWidth="1"/>
    <col min="4098" max="4098" width="10.5" style="41" bestFit="1" customWidth="1"/>
    <col min="4099" max="4099" width="21.875" style="41" customWidth="1"/>
    <col min="4100" max="4100" width="17" style="41" customWidth="1"/>
    <col min="4101" max="4101" width="10.125" style="41" bestFit="1" customWidth="1"/>
    <col min="4102" max="4102" width="13" style="41" bestFit="1" customWidth="1"/>
    <col min="4103" max="4103" width="13.375" style="41" customWidth="1"/>
    <col min="4104" max="4337" width="9" style="41"/>
    <col min="4338" max="4338" width="12.625" style="41" customWidth="1"/>
    <col min="4339" max="4339" width="46.625" style="41" customWidth="1"/>
    <col min="4340" max="4340" width="0" style="41" hidden="1" customWidth="1"/>
    <col min="4341" max="4341" width="14" style="41" customWidth="1"/>
    <col min="4342" max="4342" width="11.75" style="41" bestFit="1" customWidth="1"/>
    <col min="4343" max="4343" width="0" style="41" hidden="1" customWidth="1"/>
    <col min="4344" max="4344" width="16.25" style="41" customWidth="1"/>
    <col min="4345" max="4345" width="14.125" style="41" customWidth="1"/>
    <col min="4346" max="4346" width="0" style="41" hidden="1" customWidth="1"/>
    <col min="4347" max="4347" width="16.25" style="41" customWidth="1"/>
    <col min="4348" max="4348" width="12.375" style="41" customWidth="1"/>
    <col min="4349" max="4349" width="0" style="41" hidden="1" customWidth="1"/>
    <col min="4350" max="4350" width="13.125" style="41" customWidth="1"/>
    <col min="4351" max="4351" width="0" style="41" hidden="1" customWidth="1"/>
    <col min="4352" max="4352" width="22.875" style="41" customWidth="1"/>
    <col min="4353" max="4353" width="22.75" style="41" customWidth="1"/>
    <col min="4354" max="4354" width="10.5" style="41" bestFit="1" customWidth="1"/>
    <col min="4355" max="4355" width="21.875" style="41" customWidth="1"/>
    <col min="4356" max="4356" width="17" style="41" customWidth="1"/>
    <col min="4357" max="4357" width="10.125" style="41" bestFit="1" customWidth="1"/>
    <col min="4358" max="4358" width="13" style="41" bestFit="1" customWidth="1"/>
    <col min="4359" max="4359" width="13.375" style="41" customWidth="1"/>
    <col min="4360" max="4593" width="9" style="41"/>
    <col min="4594" max="4594" width="12.625" style="41" customWidth="1"/>
    <col min="4595" max="4595" width="46.625" style="41" customWidth="1"/>
    <col min="4596" max="4596" width="0" style="41" hidden="1" customWidth="1"/>
    <col min="4597" max="4597" width="14" style="41" customWidth="1"/>
    <col min="4598" max="4598" width="11.75" style="41" bestFit="1" customWidth="1"/>
    <col min="4599" max="4599" width="0" style="41" hidden="1" customWidth="1"/>
    <col min="4600" max="4600" width="16.25" style="41" customWidth="1"/>
    <col min="4601" max="4601" width="14.125" style="41" customWidth="1"/>
    <col min="4602" max="4602" width="0" style="41" hidden="1" customWidth="1"/>
    <col min="4603" max="4603" width="16.25" style="41" customWidth="1"/>
    <col min="4604" max="4604" width="12.375" style="41" customWidth="1"/>
    <col min="4605" max="4605" width="0" style="41" hidden="1" customWidth="1"/>
    <col min="4606" max="4606" width="13.125" style="41" customWidth="1"/>
    <col min="4607" max="4607" width="0" style="41" hidden="1" customWidth="1"/>
    <col min="4608" max="4608" width="22.875" style="41" customWidth="1"/>
    <col min="4609" max="4609" width="22.75" style="41" customWidth="1"/>
    <col min="4610" max="4610" width="10.5" style="41" bestFit="1" customWidth="1"/>
    <col min="4611" max="4611" width="21.875" style="41" customWidth="1"/>
    <col min="4612" max="4612" width="17" style="41" customWidth="1"/>
    <col min="4613" max="4613" width="10.125" style="41" bestFit="1" customWidth="1"/>
    <col min="4614" max="4614" width="13" style="41" bestFit="1" customWidth="1"/>
    <col min="4615" max="4615" width="13.375" style="41" customWidth="1"/>
    <col min="4616" max="4849" width="9" style="41"/>
    <col min="4850" max="4850" width="12.625" style="41" customWidth="1"/>
    <col min="4851" max="4851" width="46.625" style="41" customWidth="1"/>
    <col min="4852" max="4852" width="0" style="41" hidden="1" customWidth="1"/>
    <col min="4853" max="4853" width="14" style="41" customWidth="1"/>
    <col min="4854" max="4854" width="11.75" style="41" bestFit="1" customWidth="1"/>
    <col min="4855" max="4855" width="0" style="41" hidden="1" customWidth="1"/>
    <col min="4856" max="4856" width="16.25" style="41" customWidth="1"/>
    <col min="4857" max="4857" width="14.125" style="41" customWidth="1"/>
    <col min="4858" max="4858" width="0" style="41" hidden="1" customWidth="1"/>
    <col min="4859" max="4859" width="16.25" style="41" customWidth="1"/>
    <col min="4860" max="4860" width="12.375" style="41" customWidth="1"/>
    <col min="4861" max="4861" width="0" style="41" hidden="1" customWidth="1"/>
    <col min="4862" max="4862" width="13.125" style="41" customWidth="1"/>
    <col min="4863" max="4863" width="0" style="41" hidden="1" customWidth="1"/>
    <col min="4864" max="4864" width="22.875" style="41" customWidth="1"/>
    <col min="4865" max="4865" width="22.75" style="41" customWidth="1"/>
    <col min="4866" max="4866" width="10.5" style="41" bestFit="1" customWidth="1"/>
    <col min="4867" max="4867" width="21.875" style="41" customWidth="1"/>
    <col min="4868" max="4868" width="17" style="41" customWidth="1"/>
    <col min="4869" max="4869" width="10.125" style="41" bestFit="1" customWidth="1"/>
    <col min="4870" max="4870" width="13" style="41" bestFit="1" customWidth="1"/>
    <col min="4871" max="4871" width="13.375" style="41" customWidth="1"/>
    <col min="4872" max="5105" width="9" style="41"/>
    <col min="5106" max="5106" width="12.625" style="41" customWidth="1"/>
    <col min="5107" max="5107" width="46.625" style="41" customWidth="1"/>
    <col min="5108" max="5108" width="0" style="41" hidden="1" customWidth="1"/>
    <col min="5109" max="5109" width="14" style="41" customWidth="1"/>
    <col min="5110" max="5110" width="11.75" style="41" bestFit="1" customWidth="1"/>
    <col min="5111" max="5111" width="0" style="41" hidden="1" customWidth="1"/>
    <col min="5112" max="5112" width="16.25" style="41" customWidth="1"/>
    <col min="5113" max="5113" width="14.125" style="41" customWidth="1"/>
    <col min="5114" max="5114" width="0" style="41" hidden="1" customWidth="1"/>
    <col min="5115" max="5115" width="16.25" style="41" customWidth="1"/>
    <col min="5116" max="5116" width="12.375" style="41" customWidth="1"/>
    <col min="5117" max="5117" width="0" style="41" hidden="1" customWidth="1"/>
    <col min="5118" max="5118" width="13.125" style="41" customWidth="1"/>
    <col min="5119" max="5119" width="0" style="41" hidden="1" customWidth="1"/>
    <col min="5120" max="5120" width="22.875" style="41" customWidth="1"/>
    <col min="5121" max="5121" width="22.75" style="41" customWidth="1"/>
    <col min="5122" max="5122" width="10.5" style="41" bestFit="1" customWidth="1"/>
    <col min="5123" max="5123" width="21.875" style="41" customWidth="1"/>
    <col min="5124" max="5124" width="17" style="41" customWidth="1"/>
    <col min="5125" max="5125" width="10.125" style="41" bestFit="1" customWidth="1"/>
    <col min="5126" max="5126" width="13" style="41" bestFit="1" customWidth="1"/>
    <col min="5127" max="5127" width="13.375" style="41" customWidth="1"/>
    <col min="5128" max="5361" width="9" style="41"/>
    <col min="5362" max="5362" width="12.625" style="41" customWidth="1"/>
    <col min="5363" max="5363" width="46.625" style="41" customWidth="1"/>
    <col min="5364" max="5364" width="0" style="41" hidden="1" customWidth="1"/>
    <col min="5365" max="5365" width="14" style="41" customWidth="1"/>
    <col min="5366" max="5366" width="11.75" style="41" bestFit="1" customWidth="1"/>
    <col min="5367" max="5367" width="0" style="41" hidden="1" customWidth="1"/>
    <col min="5368" max="5368" width="16.25" style="41" customWidth="1"/>
    <col min="5369" max="5369" width="14.125" style="41" customWidth="1"/>
    <col min="5370" max="5370" width="0" style="41" hidden="1" customWidth="1"/>
    <col min="5371" max="5371" width="16.25" style="41" customWidth="1"/>
    <col min="5372" max="5372" width="12.375" style="41" customWidth="1"/>
    <col min="5373" max="5373" width="0" style="41" hidden="1" customWidth="1"/>
    <col min="5374" max="5374" width="13.125" style="41" customWidth="1"/>
    <col min="5375" max="5375" width="0" style="41" hidden="1" customWidth="1"/>
    <col min="5376" max="5376" width="22.875" style="41" customWidth="1"/>
    <col min="5377" max="5377" width="22.75" style="41" customWidth="1"/>
    <col min="5378" max="5378" width="10.5" style="41" bestFit="1" customWidth="1"/>
    <col min="5379" max="5379" width="21.875" style="41" customWidth="1"/>
    <col min="5380" max="5380" width="17" style="41" customWidth="1"/>
    <col min="5381" max="5381" width="10.125" style="41" bestFit="1" customWidth="1"/>
    <col min="5382" max="5382" width="13" style="41" bestFit="1" customWidth="1"/>
    <col min="5383" max="5383" width="13.375" style="41" customWidth="1"/>
    <col min="5384" max="5617" width="9" style="41"/>
    <col min="5618" max="5618" width="12.625" style="41" customWidth="1"/>
    <col min="5619" max="5619" width="46.625" style="41" customWidth="1"/>
    <col min="5620" max="5620" width="0" style="41" hidden="1" customWidth="1"/>
    <col min="5621" max="5621" width="14" style="41" customWidth="1"/>
    <col min="5622" max="5622" width="11.75" style="41" bestFit="1" customWidth="1"/>
    <col min="5623" max="5623" width="0" style="41" hidden="1" customWidth="1"/>
    <col min="5624" max="5624" width="16.25" style="41" customWidth="1"/>
    <col min="5625" max="5625" width="14.125" style="41" customWidth="1"/>
    <col min="5626" max="5626" width="0" style="41" hidden="1" customWidth="1"/>
    <col min="5627" max="5627" width="16.25" style="41" customWidth="1"/>
    <col min="5628" max="5628" width="12.375" style="41" customWidth="1"/>
    <col min="5629" max="5629" width="0" style="41" hidden="1" customWidth="1"/>
    <col min="5630" max="5630" width="13.125" style="41" customWidth="1"/>
    <col min="5631" max="5631" width="0" style="41" hidden="1" customWidth="1"/>
    <col min="5632" max="5632" width="22.875" style="41" customWidth="1"/>
    <col min="5633" max="5633" width="22.75" style="41" customWidth="1"/>
    <col min="5634" max="5634" width="10.5" style="41" bestFit="1" customWidth="1"/>
    <col min="5635" max="5635" width="21.875" style="41" customWidth="1"/>
    <col min="5636" max="5636" width="17" style="41" customWidth="1"/>
    <col min="5637" max="5637" width="10.125" style="41" bestFit="1" customWidth="1"/>
    <col min="5638" max="5638" width="13" style="41" bestFit="1" customWidth="1"/>
    <col min="5639" max="5639" width="13.375" style="41" customWidth="1"/>
    <col min="5640" max="5873" width="9" style="41"/>
    <col min="5874" max="5874" width="12.625" style="41" customWidth="1"/>
    <col min="5875" max="5875" width="46.625" style="41" customWidth="1"/>
    <col min="5876" max="5876" width="0" style="41" hidden="1" customWidth="1"/>
    <col min="5877" max="5877" width="14" style="41" customWidth="1"/>
    <col min="5878" max="5878" width="11.75" style="41" bestFit="1" customWidth="1"/>
    <col min="5879" max="5879" width="0" style="41" hidden="1" customWidth="1"/>
    <col min="5880" max="5880" width="16.25" style="41" customWidth="1"/>
    <col min="5881" max="5881" width="14.125" style="41" customWidth="1"/>
    <col min="5882" max="5882" width="0" style="41" hidden="1" customWidth="1"/>
    <col min="5883" max="5883" width="16.25" style="41" customWidth="1"/>
    <col min="5884" max="5884" width="12.375" style="41" customWidth="1"/>
    <col min="5885" max="5885" width="0" style="41" hidden="1" customWidth="1"/>
    <col min="5886" max="5886" width="13.125" style="41" customWidth="1"/>
    <col min="5887" max="5887" width="0" style="41" hidden="1" customWidth="1"/>
    <col min="5888" max="5888" width="22.875" style="41" customWidth="1"/>
    <col min="5889" max="5889" width="22.75" style="41" customWidth="1"/>
    <col min="5890" max="5890" width="10.5" style="41" bestFit="1" customWidth="1"/>
    <col min="5891" max="5891" width="21.875" style="41" customWidth="1"/>
    <col min="5892" max="5892" width="17" style="41" customWidth="1"/>
    <col min="5893" max="5893" width="10.125" style="41" bestFit="1" customWidth="1"/>
    <col min="5894" max="5894" width="13" style="41" bestFit="1" customWidth="1"/>
    <col min="5895" max="5895" width="13.375" style="41" customWidth="1"/>
    <col min="5896" max="6129" width="9" style="41"/>
    <col min="6130" max="6130" width="12.625" style="41" customWidth="1"/>
    <col min="6131" max="6131" width="46.625" style="41" customWidth="1"/>
    <col min="6132" max="6132" width="0" style="41" hidden="1" customWidth="1"/>
    <col min="6133" max="6133" width="14" style="41" customWidth="1"/>
    <col min="6134" max="6134" width="11.75" style="41" bestFit="1" customWidth="1"/>
    <col min="6135" max="6135" width="0" style="41" hidden="1" customWidth="1"/>
    <col min="6136" max="6136" width="16.25" style="41" customWidth="1"/>
    <col min="6137" max="6137" width="14.125" style="41" customWidth="1"/>
    <col min="6138" max="6138" width="0" style="41" hidden="1" customWidth="1"/>
    <col min="6139" max="6139" width="16.25" style="41" customWidth="1"/>
    <col min="6140" max="6140" width="12.375" style="41" customWidth="1"/>
    <col min="6141" max="6141" width="0" style="41" hidden="1" customWidth="1"/>
    <col min="6142" max="6142" width="13.125" style="41" customWidth="1"/>
    <col min="6143" max="6143" width="0" style="41" hidden="1" customWidth="1"/>
    <col min="6144" max="6144" width="22.875" style="41" customWidth="1"/>
    <col min="6145" max="6145" width="22.75" style="41" customWidth="1"/>
    <col min="6146" max="6146" width="10.5" style="41" bestFit="1" customWidth="1"/>
    <col min="6147" max="6147" width="21.875" style="41" customWidth="1"/>
    <col min="6148" max="6148" width="17" style="41" customWidth="1"/>
    <col min="6149" max="6149" width="10.125" style="41" bestFit="1" customWidth="1"/>
    <col min="6150" max="6150" width="13" style="41" bestFit="1" customWidth="1"/>
    <col min="6151" max="6151" width="13.375" style="41" customWidth="1"/>
    <col min="6152" max="6385" width="9" style="41"/>
    <col min="6386" max="6386" width="12.625" style="41" customWidth="1"/>
    <col min="6387" max="6387" width="46.625" style="41" customWidth="1"/>
    <col min="6388" max="6388" width="0" style="41" hidden="1" customWidth="1"/>
    <col min="6389" max="6389" width="14" style="41" customWidth="1"/>
    <col min="6390" max="6390" width="11.75" style="41" bestFit="1" customWidth="1"/>
    <col min="6391" max="6391" width="0" style="41" hidden="1" customWidth="1"/>
    <col min="6392" max="6392" width="16.25" style="41" customWidth="1"/>
    <col min="6393" max="6393" width="14.125" style="41" customWidth="1"/>
    <col min="6394" max="6394" width="0" style="41" hidden="1" customWidth="1"/>
    <col min="6395" max="6395" width="16.25" style="41" customWidth="1"/>
    <col min="6396" max="6396" width="12.375" style="41" customWidth="1"/>
    <col min="6397" max="6397" width="0" style="41" hidden="1" customWidth="1"/>
    <col min="6398" max="6398" width="13.125" style="41" customWidth="1"/>
    <col min="6399" max="6399" width="0" style="41" hidden="1" customWidth="1"/>
    <col min="6400" max="6400" width="22.875" style="41" customWidth="1"/>
    <col min="6401" max="6401" width="22.75" style="41" customWidth="1"/>
    <col min="6402" max="6402" width="10.5" style="41" bestFit="1" customWidth="1"/>
    <col min="6403" max="6403" width="21.875" style="41" customWidth="1"/>
    <col min="6404" max="6404" width="17" style="41" customWidth="1"/>
    <col min="6405" max="6405" width="10.125" style="41" bestFit="1" customWidth="1"/>
    <col min="6406" max="6406" width="13" style="41" bestFit="1" customWidth="1"/>
    <col min="6407" max="6407" width="13.375" style="41" customWidth="1"/>
    <col min="6408" max="6641" width="9" style="41"/>
    <col min="6642" max="6642" width="12.625" style="41" customWidth="1"/>
    <col min="6643" max="6643" width="46.625" style="41" customWidth="1"/>
    <col min="6644" max="6644" width="0" style="41" hidden="1" customWidth="1"/>
    <col min="6645" max="6645" width="14" style="41" customWidth="1"/>
    <col min="6646" max="6646" width="11.75" style="41" bestFit="1" customWidth="1"/>
    <col min="6647" max="6647" width="0" style="41" hidden="1" customWidth="1"/>
    <col min="6648" max="6648" width="16.25" style="41" customWidth="1"/>
    <col min="6649" max="6649" width="14.125" style="41" customWidth="1"/>
    <col min="6650" max="6650" width="0" style="41" hidden="1" customWidth="1"/>
    <col min="6651" max="6651" width="16.25" style="41" customWidth="1"/>
    <col min="6652" max="6652" width="12.375" style="41" customWidth="1"/>
    <col min="6653" max="6653" width="0" style="41" hidden="1" customWidth="1"/>
    <col min="6654" max="6654" width="13.125" style="41" customWidth="1"/>
    <col min="6655" max="6655" width="0" style="41" hidden="1" customWidth="1"/>
    <col min="6656" max="6656" width="22.875" style="41" customWidth="1"/>
    <col min="6657" max="6657" width="22.75" style="41" customWidth="1"/>
    <col min="6658" max="6658" width="10.5" style="41" bestFit="1" customWidth="1"/>
    <col min="6659" max="6659" width="21.875" style="41" customWidth="1"/>
    <col min="6660" max="6660" width="17" style="41" customWidth="1"/>
    <col min="6661" max="6661" width="10.125" style="41" bestFit="1" customWidth="1"/>
    <col min="6662" max="6662" width="13" style="41" bestFit="1" customWidth="1"/>
    <col min="6663" max="6663" width="13.375" style="41" customWidth="1"/>
    <col min="6664" max="6897" width="9" style="41"/>
    <col min="6898" max="6898" width="12.625" style="41" customWidth="1"/>
    <col min="6899" max="6899" width="46.625" style="41" customWidth="1"/>
    <col min="6900" max="6900" width="0" style="41" hidden="1" customWidth="1"/>
    <col min="6901" max="6901" width="14" style="41" customWidth="1"/>
    <col min="6902" max="6902" width="11.75" style="41" bestFit="1" customWidth="1"/>
    <col min="6903" max="6903" width="0" style="41" hidden="1" customWidth="1"/>
    <col min="6904" max="6904" width="16.25" style="41" customWidth="1"/>
    <col min="6905" max="6905" width="14.125" style="41" customWidth="1"/>
    <col min="6906" max="6906" width="0" style="41" hidden="1" customWidth="1"/>
    <col min="6907" max="6907" width="16.25" style="41" customWidth="1"/>
    <col min="6908" max="6908" width="12.375" style="41" customWidth="1"/>
    <col min="6909" max="6909" width="0" style="41" hidden="1" customWidth="1"/>
    <col min="6910" max="6910" width="13.125" style="41" customWidth="1"/>
    <col min="6911" max="6911" width="0" style="41" hidden="1" customWidth="1"/>
    <col min="6912" max="6912" width="22.875" style="41" customWidth="1"/>
    <col min="6913" max="6913" width="22.75" style="41" customWidth="1"/>
    <col min="6914" max="6914" width="10.5" style="41" bestFit="1" customWidth="1"/>
    <col min="6915" max="6915" width="21.875" style="41" customWidth="1"/>
    <col min="6916" max="6916" width="17" style="41" customWidth="1"/>
    <col min="6917" max="6917" width="10.125" style="41" bestFit="1" customWidth="1"/>
    <col min="6918" max="6918" width="13" style="41" bestFit="1" customWidth="1"/>
    <col min="6919" max="6919" width="13.375" style="41" customWidth="1"/>
    <col min="6920" max="7153" width="9" style="41"/>
    <col min="7154" max="7154" width="12.625" style="41" customWidth="1"/>
    <col min="7155" max="7155" width="46.625" style="41" customWidth="1"/>
    <col min="7156" max="7156" width="0" style="41" hidden="1" customWidth="1"/>
    <col min="7157" max="7157" width="14" style="41" customWidth="1"/>
    <col min="7158" max="7158" width="11.75" style="41" bestFit="1" customWidth="1"/>
    <col min="7159" max="7159" width="0" style="41" hidden="1" customWidth="1"/>
    <col min="7160" max="7160" width="16.25" style="41" customWidth="1"/>
    <col min="7161" max="7161" width="14.125" style="41" customWidth="1"/>
    <col min="7162" max="7162" width="0" style="41" hidden="1" customWidth="1"/>
    <col min="7163" max="7163" width="16.25" style="41" customWidth="1"/>
    <col min="7164" max="7164" width="12.375" style="41" customWidth="1"/>
    <col min="7165" max="7165" width="0" style="41" hidden="1" customWidth="1"/>
    <col min="7166" max="7166" width="13.125" style="41" customWidth="1"/>
    <col min="7167" max="7167" width="0" style="41" hidden="1" customWidth="1"/>
    <col min="7168" max="7168" width="22.875" style="41" customWidth="1"/>
    <col min="7169" max="7169" width="22.75" style="41" customWidth="1"/>
    <col min="7170" max="7170" width="10.5" style="41" bestFit="1" customWidth="1"/>
    <col min="7171" max="7171" width="21.875" style="41" customWidth="1"/>
    <col min="7172" max="7172" width="17" style="41" customWidth="1"/>
    <col min="7173" max="7173" width="10.125" style="41" bestFit="1" customWidth="1"/>
    <col min="7174" max="7174" width="13" style="41" bestFit="1" customWidth="1"/>
    <col min="7175" max="7175" width="13.375" style="41" customWidth="1"/>
    <col min="7176" max="7409" width="9" style="41"/>
    <col min="7410" max="7410" width="12.625" style="41" customWidth="1"/>
    <col min="7411" max="7411" width="46.625" style="41" customWidth="1"/>
    <col min="7412" max="7412" width="0" style="41" hidden="1" customWidth="1"/>
    <col min="7413" max="7413" width="14" style="41" customWidth="1"/>
    <col min="7414" max="7414" width="11.75" style="41" bestFit="1" customWidth="1"/>
    <col min="7415" max="7415" width="0" style="41" hidden="1" customWidth="1"/>
    <col min="7416" max="7416" width="16.25" style="41" customWidth="1"/>
    <col min="7417" max="7417" width="14.125" style="41" customWidth="1"/>
    <col min="7418" max="7418" width="0" style="41" hidden="1" customWidth="1"/>
    <col min="7419" max="7419" width="16.25" style="41" customWidth="1"/>
    <col min="7420" max="7420" width="12.375" style="41" customWidth="1"/>
    <col min="7421" max="7421" width="0" style="41" hidden="1" customWidth="1"/>
    <col min="7422" max="7422" width="13.125" style="41" customWidth="1"/>
    <col min="7423" max="7423" width="0" style="41" hidden="1" customWidth="1"/>
    <col min="7424" max="7424" width="22.875" style="41" customWidth="1"/>
    <col min="7425" max="7425" width="22.75" style="41" customWidth="1"/>
    <col min="7426" max="7426" width="10.5" style="41" bestFit="1" customWidth="1"/>
    <col min="7427" max="7427" width="21.875" style="41" customWidth="1"/>
    <col min="7428" max="7428" width="17" style="41" customWidth="1"/>
    <col min="7429" max="7429" width="10.125" style="41" bestFit="1" customWidth="1"/>
    <col min="7430" max="7430" width="13" style="41" bestFit="1" customWidth="1"/>
    <col min="7431" max="7431" width="13.375" style="41" customWidth="1"/>
    <col min="7432" max="7665" width="9" style="41"/>
    <col min="7666" max="7666" width="12.625" style="41" customWidth="1"/>
    <col min="7667" max="7667" width="46.625" style="41" customWidth="1"/>
    <col min="7668" max="7668" width="0" style="41" hidden="1" customWidth="1"/>
    <col min="7669" max="7669" width="14" style="41" customWidth="1"/>
    <col min="7670" max="7670" width="11.75" style="41" bestFit="1" customWidth="1"/>
    <col min="7671" max="7671" width="0" style="41" hidden="1" customWidth="1"/>
    <col min="7672" max="7672" width="16.25" style="41" customWidth="1"/>
    <col min="7673" max="7673" width="14.125" style="41" customWidth="1"/>
    <col min="7674" max="7674" width="0" style="41" hidden="1" customWidth="1"/>
    <col min="7675" max="7675" width="16.25" style="41" customWidth="1"/>
    <col min="7676" max="7676" width="12.375" style="41" customWidth="1"/>
    <col min="7677" max="7677" width="0" style="41" hidden="1" customWidth="1"/>
    <col min="7678" max="7678" width="13.125" style="41" customWidth="1"/>
    <col min="7679" max="7679" width="0" style="41" hidden="1" customWidth="1"/>
    <col min="7680" max="7680" width="22.875" style="41" customWidth="1"/>
    <col min="7681" max="7681" width="22.75" style="41" customWidth="1"/>
    <col min="7682" max="7682" width="10.5" style="41" bestFit="1" customWidth="1"/>
    <col min="7683" max="7683" width="21.875" style="41" customWidth="1"/>
    <col min="7684" max="7684" width="17" style="41" customWidth="1"/>
    <col min="7685" max="7685" width="10.125" style="41" bestFit="1" customWidth="1"/>
    <col min="7686" max="7686" width="13" style="41" bestFit="1" customWidth="1"/>
    <col min="7687" max="7687" width="13.375" style="41" customWidth="1"/>
    <col min="7688" max="7921" width="9" style="41"/>
    <col min="7922" max="7922" width="12.625" style="41" customWidth="1"/>
    <col min="7923" max="7923" width="46.625" style="41" customWidth="1"/>
    <col min="7924" max="7924" width="0" style="41" hidden="1" customWidth="1"/>
    <col min="7925" max="7925" width="14" style="41" customWidth="1"/>
    <col min="7926" max="7926" width="11.75" style="41" bestFit="1" customWidth="1"/>
    <col min="7927" max="7927" width="0" style="41" hidden="1" customWidth="1"/>
    <col min="7928" max="7928" width="16.25" style="41" customWidth="1"/>
    <col min="7929" max="7929" width="14.125" style="41" customWidth="1"/>
    <col min="7930" max="7930" width="0" style="41" hidden="1" customWidth="1"/>
    <col min="7931" max="7931" width="16.25" style="41" customWidth="1"/>
    <col min="7932" max="7932" width="12.375" style="41" customWidth="1"/>
    <col min="7933" max="7933" width="0" style="41" hidden="1" customWidth="1"/>
    <col min="7934" max="7934" width="13.125" style="41" customWidth="1"/>
    <col min="7935" max="7935" width="0" style="41" hidden="1" customWidth="1"/>
    <col min="7936" max="7936" width="22.875" style="41" customWidth="1"/>
    <col min="7937" max="7937" width="22.75" style="41" customWidth="1"/>
    <col min="7938" max="7938" width="10.5" style="41" bestFit="1" customWidth="1"/>
    <col min="7939" max="7939" width="21.875" style="41" customWidth="1"/>
    <col min="7940" max="7940" width="17" style="41" customWidth="1"/>
    <col min="7941" max="7941" width="10.125" style="41" bestFit="1" customWidth="1"/>
    <col min="7942" max="7942" width="13" style="41" bestFit="1" customWidth="1"/>
    <col min="7943" max="7943" width="13.375" style="41" customWidth="1"/>
    <col min="7944" max="8177" width="9" style="41"/>
    <col min="8178" max="8178" width="12.625" style="41" customWidth="1"/>
    <col min="8179" max="8179" width="46.625" style="41" customWidth="1"/>
    <col min="8180" max="8180" width="0" style="41" hidden="1" customWidth="1"/>
    <col min="8181" max="8181" width="14" style="41" customWidth="1"/>
    <col min="8182" max="8182" width="11.75" style="41" bestFit="1" customWidth="1"/>
    <col min="8183" max="8183" width="0" style="41" hidden="1" customWidth="1"/>
    <col min="8184" max="8184" width="16.25" style="41" customWidth="1"/>
    <col min="8185" max="8185" width="14.125" style="41" customWidth="1"/>
    <col min="8186" max="8186" width="0" style="41" hidden="1" customWidth="1"/>
    <col min="8187" max="8187" width="16.25" style="41" customWidth="1"/>
    <col min="8188" max="8188" width="12.375" style="41" customWidth="1"/>
    <col min="8189" max="8189" width="0" style="41" hidden="1" customWidth="1"/>
    <col min="8190" max="8190" width="13.125" style="41" customWidth="1"/>
    <col min="8191" max="8191" width="0" style="41" hidden="1" customWidth="1"/>
    <col min="8192" max="8192" width="22.875" style="41" customWidth="1"/>
    <col min="8193" max="8193" width="22.75" style="41" customWidth="1"/>
    <col min="8194" max="8194" width="10.5" style="41" bestFit="1" customWidth="1"/>
    <col min="8195" max="8195" width="21.875" style="41" customWidth="1"/>
    <col min="8196" max="8196" width="17" style="41" customWidth="1"/>
    <col min="8197" max="8197" width="10.125" style="41" bestFit="1" customWidth="1"/>
    <col min="8198" max="8198" width="13" style="41" bestFit="1" customWidth="1"/>
    <col min="8199" max="8199" width="13.375" style="41" customWidth="1"/>
    <col min="8200" max="8433" width="9" style="41"/>
    <col min="8434" max="8434" width="12.625" style="41" customWidth="1"/>
    <col min="8435" max="8435" width="46.625" style="41" customWidth="1"/>
    <col min="8436" max="8436" width="0" style="41" hidden="1" customWidth="1"/>
    <col min="8437" max="8437" width="14" style="41" customWidth="1"/>
    <col min="8438" max="8438" width="11.75" style="41" bestFit="1" customWidth="1"/>
    <col min="8439" max="8439" width="0" style="41" hidden="1" customWidth="1"/>
    <col min="8440" max="8440" width="16.25" style="41" customWidth="1"/>
    <col min="8441" max="8441" width="14.125" style="41" customWidth="1"/>
    <col min="8442" max="8442" width="0" style="41" hidden="1" customWidth="1"/>
    <col min="8443" max="8443" width="16.25" style="41" customWidth="1"/>
    <col min="8444" max="8444" width="12.375" style="41" customWidth="1"/>
    <col min="8445" max="8445" width="0" style="41" hidden="1" customWidth="1"/>
    <col min="8446" max="8446" width="13.125" style="41" customWidth="1"/>
    <col min="8447" max="8447" width="0" style="41" hidden="1" customWidth="1"/>
    <col min="8448" max="8448" width="22.875" style="41" customWidth="1"/>
    <col min="8449" max="8449" width="22.75" style="41" customWidth="1"/>
    <col min="8450" max="8450" width="10.5" style="41" bestFit="1" customWidth="1"/>
    <col min="8451" max="8451" width="21.875" style="41" customWidth="1"/>
    <col min="8452" max="8452" width="17" style="41" customWidth="1"/>
    <col min="8453" max="8453" width="10.125" style="41" bestFit="1" customWidth="1"/>
    <col min="8454" max="8454" width="13" style="41" bestFit="1" customWidth="1"/>
    <col min="8455" max="8455" width="13.375" style="41" customWidth="1"/>
    <col min="8456" max="8689" width="9" style="41"/>
    <col min="8690" max="8690" width="12.625" style="41" customWidth="1"/>
    <col min="8691" max="8691" width="46.625" style="41" customWidth="1"/>
    <col min="8692" max="8692" width="0" style="41" hidden="1" customWidth="1"/>
    <col min="8693" max="8693" width="14" style="41" customWidth="1"/>
    <col min="8694" max="8694" width="11.75" style="41" bestFit="1" customWidth="1"/>
    <col min="8695" max="8695" width="0" style="41" hidden="1" customWidth="1"/>
    <col min="8696" max="8696" width="16.25" style="41" customWidth="1"/>
    <col min="8697" max="8697" width="14.125" style="41" customWidth="1"/>
    <col min="8698" max="8698" width="0" style="41" hidden="1" customWidth="1"/>
    <col min="8699" max="8699" width="16.25" style="41" customWidth="1"/>
    <col min="8700" max="8700" width="12.375" style="41" customWidth="1"/>
    <col min="8701" max="8701" width="0" style="41" hidden="1" customWidth="1"/>
    <col min="8702" max="8702" width="13.125" style="41" customWidth="1"/>
    <col min="8703" max="8703" width="0" style="41" hidden="1" customWidth="1"/>
    <col min="8704" max="8704" width="22.875" style="41" customWidth="1"/>
    <col min="8705" max="8705" width="22.75" style="41" customWidth="1"/>
    <col min="8706" max="8706" width="10.5" style="41" bestFit="1" customWidth="1"/>
    <col min="8707" max="8707" width="21.875" style="41" customWidth="1"/>
    <col min="8708" max="8708" width="17" style="41" customWidth="1"/>
    <col min="8709" max="8709" width="10.125" style="41" bestFit="1" customWidth="1"/>
    <col min="8710" max="8710" width="13" style="41" bestFit="1" customWidth="1"/>
    <col min="8711" max="8711" width="13.375" style="41" customWidth="1"/>
    <col min="8712" max="8945" width="9" style="41"/>
    <col min="8946" max="8946" width="12.625" style="41" customWidth="1"/>
    <col min="8947" max="8947" width="46.625" style="41" customWidth="1"/>
    <col min="8948" max="8948" width="0" style="41" hidden="1" customWidth="1"/>
    <col min="8949" max="8949" width="14" style="41" customWidth="1"/>
    <col min="8950" max="8950" width="11.75" style="41" bestFit="1" customWidth="1"/>
    <col min="8951" max="8951" width="0" style="41" hidden="1" customWidth="1"/>
    <col min="8952" max="8952" width="16.25" style="41" customWidth="1"/>
    <col min="8953" max="8953" width="14.125" style="41" customWidth="1"/>
    <col min="8954" max="8954" width="0" style="41" hidden="1" customWidth="1"/>
    <col min="8955" max="8955" width="16.25" style="41" customWidth="1"/>
    <col min="8956" max="8956" width="12.375" style="41" customWidth="1"/>
    <col min="8957" max="8957" width="0" style="41" hidden="1" customWidth="1"/>
    <col min="8958" max="8958" width="13.125" style="41" customWidth="1"/>
    <col min="8959" max="8959" width="0" style="41" hidden="1" customWidth="1"/>
    <col min="8960" max="8960" width="22.875" style="41" customWidth="1"/>
    <col min="8961" max="8961" width="22.75" style="41" customWidth="1"/>
    <col min="8962" max="8962" width="10.5" style="41" bestFit="1" customWidth="1"/>
    <col min="8963" max="8963" width="21.875" style="41" customWidth="1"/>
    <col min="8964" max="8964" width="17" style="41" customWidth="1"/>
    <col min="8965" max="8965" width="10.125" style="41" bestFit="1" customWidth="1"/>
    <col min="8966" max="8966" width="13" style="41" bestFit="1" customWidth="1"/>
    <col min="8967" max="8967" width="13.375" style="41" customWidth="1"/>
    <col min="8968" max="9201" width="9" style="41"/>
    <col min="9202" max="9202" width="12.625" style="41" customWidth="1"/>
    <col min="9203" max="9203" width="46.625" style="41" customWidth="1"/>
    <col min="9204" max="9204" width="0" style="41" hidden="1" customWidth="1"/>
    <col min="9205" max="9205" width="14" style="41" customWidth="1"/>
    <col min="9206" max="9206" width="11.75" style="41" bestFit="1" customWidth="1"/>
    <col min="9207" max="9207" width="0" style="41" hidden="1" customWidth="1"/>
    <col min="9208" max="9208" width="16.25" style="41" customWidth="1"/>
    <col min="9209" max="9209" width="14.125" style="41" customWidth="1"/>
    <col min="9210" max="9210" width="0" style="41" hidden="1" customWidth="1"/>
    <col min="9211" max="9211" width="16.25" style="41" customWidth="1"/>
    <col min="9212" max="9212" width="12.375" style="41" customWidth="1"/>
    <col min="9213" max="9213" width="0" style="41" hidden="1" customWidth="1"/>
    <col min="9214" max="9214" width="13.125" style="41" customWidth="1"/>
    <col min="9215" max="9215" width="0" style="41" hidden="1" customWidth="1"/>
    <col min="9216" max="9216" width="22.875" style="41" customWidth="1"/>
    <col min="9217" max="9217" width="22.75" style="41" customWidth="1"/>
    <col min="9218" max="9218" width="10.5" style="41" bestFit="1" customWidth="1"/>
    <col min="9219" max="9219" width="21.875" style="41" customWidth="1"/>
    <col min="9220" max="9220" width="17" style="41" customWidth="1"/>
    <col min="9221" max="9221" width="10.125" style="41" bestFit="1" customWidth="1"/>
    <col min="9222" max="9222" width="13" style="41" bestFit="1" customWidth="1"/>
    <col min="9223" max="9223" width="13.375" style="41" customWidth="1"/>
    <col min="9224" max="9457" width="9" style="41"/>
    <col min="9458" max="9458" width="12.625" style="41" customWidth="1"/>
    <col min="9459" max="9459" width="46.625" style="41" customWidth="1"/>
    <col min="9460" max="9460" width="0" style="41" hidden="1" customWidth="1"/>
    <col min="9461" max="9461" width="14" style="41" customWidth="1"/>
    <col min="9462" max="9462" width="11.75" style="41" bestFit="1" customWidth="1"/>
    <col min="9463" max="9463" width="0" style="41" hidden="1" customWidth="1"/>
    <col min="9464" max="9464" width="16.25" style="41" customWidth="1"/>
    <col min="9465" max="9465" width="14.125" style="41" customWidth="1"/>
    <col min="9466" max="9466" width="0" style="41" hidden="1" customWidth="1"/>
    <col min="9467" max="9467" width="16.25" style="41" customWidth="1"/>
    <col min="9468" max="9468" width="12.375" style="41" customWidth="1"/>
    <col min="9469" max="9469" width="0" style="41" hidden="1" customWidth="1"/>
    <col min="9470" max="9470" width="13.125" style="41" customWidth="1"/>
    <col min="9471" max="9471" width="0" style="41" hidden="1" customWidth="1"/>
    <col min="9472" max="9472" width="22.875" style="41" customWidth="1"/>
    <col min="9473" max="9473" width="22.75" style="41" customWidth="1"/>
    <col min="9474" max="9474" width="10.5" style="41" bestFit="1" customWidth="1"/>
    <col min="9475" max="9475" width="21.875" style="41" customWidth="1"/>
    <col min="9476" max="9476" width="17" style="41" customWidth="1"/>
    <col min="9477" max="9477" width="10.125" style="41" bestFit="1" customWidth="1"/>
    <col min="9478" max="9478" width="13" style="41" bestFit="1" customWidth="1"/>
    <col min="9479" max="9479" width="13.375" style="41" customWidth="1"/>
    <col min="9480" max="9713" width="9" style="41"/>
    <col min="9714" max="9714" width="12.625" style="41" customWidth="1"/>
    <col min="9715" max="9715" width="46.625" style="41" customWidth="1"/>
    <col min="9716" max="9716" width="0" style="41" hidden="1" customWidth="1"/>
    <col min="9717" max="9717" width="14" style="41" customWidth="1"/>
    <col min="9718" max="9718" width="11.75" style="41" bestFit="1" customWidth="1"/>
    <col min="9719" max="9719" width="0" style="41" hidden="1" customWidth="1"/>
    <col min="9720" max="9720" width="16.25" style="41" customWidth="1"/>
    <col min="9721" max="9721" width="14.125" style="41" customWidth="1"/>
    <col min="9722" max="9722" width="0" style="41" hidden="1" customWidth="1"/>
    <col min="9723" max="9723" width="16.25" style="41" customWidth="1"/>
    <col min="9724" max="9724" width="12.375" style="41" customWidth="1"/>
    <col min="9725" max="9725" width="0" style="41" hidden="1" customWidth="1"/>
    <col min="9726" max="9726" width="13.125" style="41" customWidth="1"/>
    <col min="9727" max="9727" width="0" style="41" hidden="1" customWidth="1"/>
    <col min="9728" max="9728" width="22.875" style="41" customWidth="1"/>
    <col min="9729" max="9729" width="22.75" style="41" customWidth="1"/>
    <col min="9730" max="9730" width="10.5" style="41" bestFit="1" customWidth="1"/>
    <col min="9731" max="9731" width="21.875" style="41" customWidth="1"/>
    <col min="9732" max="9732" width="17" style="41" customWidth="1"/>
    <col min="9733" max="9733" width="10.125" style="41" bestFit="1" customWidth="1"/>
    <col min="9734" max="9734" width="13" style="41" bestFit="1" customWidth="1"/>
    <col min="9735" max="9735" width="13.375" style="41" customWidth="1"/>
    <col min="9736" max="9969" width="9" style="41"/>
    <col min="9970" max="9970" width="12.625" style="41" customWidth="1"/>
    <col min="9971" max="9971" width="46.625" style="41" customWidth="1"/>
    <col min="9972" max="9972" width="0" style="41" hidden="1" customWidth="1"/>
    <col min="9973" max="9973" width="14" style="41" customWidth="1"/>
    <col min="9974" max="9974" width="11.75" style="41" bestFit="1" customWidth="1"/>
    <col min="9975" max="9975" width="0" style="41" hidden="1" customWidth="1"/>
    <col min="9976" max="9976" width="16.25" style="41" customWidth="1"/>
    <col min="9977" max="9977" width="14.125" style="41" customWidth="1"/>
    <col min="9978" max="9978" width="0" style="41" hidden="1" customWidth="1"/>
    <col min="9979" max="9979" width="16.25" style="41" customWidth="1"/>
    <col min="9980" max="9980" width="12.375" style="41" customWidth="1"/>
    <col min="9981" max="9981" width="0" style="41" hidden="1" customWidth="1"/>
    <col min="9982" max="9982" width="13.125" style="41" customWidth="1"/>
    <col min="9983" max="9983" width="0" style="41" hidden="1" customWidth="1"/>
    <col min="9984" max="9984" width="22.875" style="41" customWidth="1"/>
    <col min="9985" max="9985" width="22.75" style="41" customWidth="1"/>
    <col min="9986" max="9986" width="10.5" style="41" bestFit="1" customWidth="1"/>
    <col min="9987" max="9987" width="21.875" style="41" customWidth="1"/>
    <col min="9988" max="9988" width="17" style="41" customWidth="1"/>
    <col min="9989" max="9989" width="10.125" style="41" bestFit="1" customWidth="1"/>
    <col min="9990" max="9990" width="13" style="41" bestFit="1" customWidth="1"/>
    <col min="9991" max="9991" width="13.375" style="41" customWidth="1"/>
    <col min="9992" max="10225" width="9" style="41"/>
    <col min="10226" max="10226" width="12.625" style="41" customWidth="1"/>
    <col min="10227" max="10227" width="46.625" style="41" customWidth="1"/>
    <col min="10228" max="10228" width="0" style="41" hidden="1" customWidth="1"/>
    <col min="10229" max="10229" width="14" style="41" customWidth="1"/>
    <col min="10230" max="10230" width="11.75" style="41" bestFit="1" customWidth="1"/>
    <col min="10231" max="10231" width="0" style="41" hidden="1" customWidth="1"/>
    <col min="10232" max="10232" width="16.25" style="41" customWidth="1"/>
    <col min="10233" max="10233" width="14.125" style="41" customWidth="1"/>
    <col min="10234" max="10234" width="0" style="41" hidden="1" customWidth="1"/>
    <col min="10235" max="10235" width="16.25" style="41" customWidth="1"/>
    <col min="10236" max="10236" width="12.375" style="41" customWidth="1"/>
    <col min="10237" max="10237" width="0" style="41" hidden="1" customWidth="1"/>
    <col min="10238" max="10238" width="13.125" style="41" customWidth="1"/>
    <col min="10239" max="10239" width="0" style="41" hidden="1" customWidth="1"/>
    <col min="10240" max="10240" width="22.875" style="41" customWidth="1"/>
    <col min="10241" max="10241" width="22.75" style="41" customWidth="1"/>
    <col min="10242" max="10242" width="10.5" style="41" bestFit="1" customWidth="1"/>
    <col min="10243" max="10243" width="21.875" style="41" customWidth="1"/>
    <col min="10244" max="10244" width="17" style="41" customWidth="1"/>
    <col min="10245" max="10245" width="10.125" style="41" bestFit="1" customWidth="1"/>
    <col min="10246" max="10246" width="13" style="41" bestFit="1" customWidth="1"/>
    <col min="10247" max="10247" width="13.375" style="41" customWidth="1"/>
    <col min="10248" max="10481" width="9" style="41"/>
    <col min="10482" max="10482" width="12.625" style="41" customWidth="1"/>
    <col min="10483" max="10483" width="46.625" style="41" customWidth="1"/>
    <col min="10484" max="10484" width="0" style="41" hidden="1" customWidth="1"/>
    <col min="10485" max="10485" width="14" style="41" customWidth="1"/>
    <col min="10486" max="10486" width="11.75" style="41" bestFit="1" customWidth="1"/>
    <col min="10487" max="10487" width="0" style="41" hidden="1" customWidth="1"/>
    <col min="10488" max="10488" width="16.25" style="41" customWidth="1"/>
    <col min="10489" max="10489" width="14.125" style="41" customWidth="1"/>
    <col min="10490" max="10490" width="0" style="41" hidden="1" customWidth="1"/>
    <col min="10491" max="10491" width="16.25" style="41" customWidth="1"/>
    <col min="10492" max="10492" width="12.375" style="41" customWidth="1"/>
    <col min="10493" max="10493" width="0" style="41" hidden="1" customWidth="1"/>
    <col min="10494" max="10494" width="13.125" style="41" customWidth="1"/>
    <col min="10495" max="10495" width="0" style="41" hidden="1" customWidth="1"/>
    <col min="10496" max="10496" width="22.875" style="41" customWidth="1"/>
    <col min="10497" max="10497" width="22.75" style="41" customWidth="1"/>
    <col min="10498" max="10498" width="10.5" style="41" bestFit="1" customWidth="1"/>
    <col min="10499" max="10499" width="21.875" style="41" customWidth="1"/>
    <col min="10500" max="10500" width="17" style="41" customWidth="1"/>
    <col min="10501" max="10501" width="10.125" style="41" bestFit="1" customWidth="1"/>
    <col min="10502" max="10502" width="13" style="41" bestFit="1" customWidth="1"/>
    <col min="10503" max="10503" width="13.375" style="41" customWidth="1"/>
    <col min="10504" max="10737" width="9" style="41"/>
    <col min="10738" max="10738" width="12.625" style="41" customWidth="1"/>
    <col min="10739" max="10739" width="46.625" style="41" customWidth="1"/>
    <col min="10740" max="10740" width="0" style="41" hidden="1" customWidth="1"/>
    <col min="10741" max="10741" width="14" style="41" customWidth="1"/>
    <col min="10742" max="10742" width="11.75" style="41" bestFit="1" customWidth="1"/>
    <col min="10743" max="10743" width="0" style="41" hidden="1" customWidth="1"/>
    <col min="10744" max="10744" width="16.25" style="41" customWidth="1"/>
    <col min="10745" max="10745" width="14.125" style="41" customWidth="1"/>
    <col min="10746" max="10746" width="0" style="41" hidden="1" customWidth="1"/>
    <col min="10747" max="10747" width="16.25" style="41" customWidth="1"/>
    <col min="10748" max="10748" width="12.375" style="41" customWidth="1"/>
    <col min="10749" max="10749" width="0" style="41" hidden="1" customWidth="1"/>
    <col min="10750" max="10750" width="13.125" style="41" customWidth="1"/>
    <col min="10751" max="10751" width="0" style="41" hidden="1" customWidth="1"/>
    <col min="10752" max="10752" width="22.875" style="41" customWidth="1"/>
    <col min="10753" max="10753" width="22.75" style="41" customWidth="1"/>
    <col min="10754" max="10754" width="10.5" style="41" bestFit="1" customWidth="1"/>
    <col min="10755" max="10755" width="21.875" style="41" customWidth="1"/>
    <col min="10756" max="10756" width="17" style="41" customWidth="1"/>
    <col min="10757" max="10757" width="10.125" style="41" bestFit="1" customWidth="1"/>
    <col min="10758" max="10758" width="13" style="41" bestFit="1" customWidth="1"/>
    <col min="10759" max="10759" width="13.375" style="41" customWidth="1"/>
    <col min="10760" max="10993" width="9" style="41"/>
    <col min="10994" max="10994" width="12.625" style="41" customWidth="1"/>
    <col min="10995" max="10995" width="46.625" style="41" customWidth="1"/>
    <col min="10996" max="10996" width="0" style="41" hidden="1" customWidth="1"/>
    <col min="10997" max="10997" width="14" style="41" customWidth="1"/>
    <col min="10998" max="10998" width="11.75" style="41" bestFit="1" customWidth="1"/>
    <col min="10999" max="10999" width="0" style="41" hidden="1" customWidth="1"/>
    <col min="11000" max="11000" width="16.25" style="41" customWidth="1"/>
    <col min="11001" max="11001" width="14.125" style="41" customWidth="1"/>
    <col min="11002" max="11002" width="0" style="41" hidden="1" customWidth="1"/>
    <col min="11003" max="11003" width="16.25" style="41" customWidth="1"/>
    <col min="11004" max="11004" width="12.375" style="41" customWidth="1"/>
    <col min="11005" max="11005" width="0" style="41" hidden="1" customWidth="1"/>
    <col min="11006" max="11006" width="13.125" style="41" customWidth="1"/>
    <col min="11007" max="11007" width="0" style="41" hidden="1" customWidth="1"/>
    <col min="11008" max="11008" width="22.875" style="41" customWidth="1"/>
    <col min="11009" max="11009" width="22.75" style="41" customWidth="1"/>
    <col min="11010" max="11010" width="10.5" style="41" bestFit="1" customWidth="1"/>
    <col min="11011" max="11011" width="21.875" style="41" customWidth="1"/>
    <col min="11012" max="11012" width="17" style="41" customWidth="1"/>
    <col min="11013" max="11013" width="10.125" style="41" bestFit="1" customWidth="1"/>
    <col min="11014" max="11014" width="13" style="41" bestFit="1" customWidth="1"/>
    <col min="11015" max="11015" width="13.375" style="41" customWidth="1"/>
    <col min="11016" max="11249" width="9" style="41"/>
    <col min="11250" max="11250" width="12.625" style="41" customWidth="1"/>
    <col min="11251" max="11251" width="46.625" style="41" customWidth="1"/>
    <col min="11252" max="11252" width="0" style="41" hidden="1" customWidth="1"/>
    <col min="11253" max="11253" width="14" style="41" customWidth="1"/>
    <col min="11254" max="11254" width="11.75" style="41" bestFit="1" customWidth="1"/>
    <col min="11255" max="11255" width="0" style="41" hidden="1" customWidth="1"/>
    <col min="11256" max="11256" width="16.25" style="41" customWidth="1"/>
    <col min="11257" max="11257" width="14.125" style="41" customWidth="1"/>
    <col min="11258" max="11258" width="0" style="41" hidden="1" customWidth="1"/>
    <col min="11259" max="11259" width="16.25" style="41" customWidth="1"/>
    <col min="11260" max="11260" width="12.375" style="41" customWidth="1"/>
    <col min="11261" max="11261" width="0" style="41" hidden="1" customWidth="1"/>
    <col min="11262" max="11262" width="13.125" style="41" customWidth="1"/>
    <col min="11263" max="11263" width="0" style="41" hidden="1" customWidth="1"/>
    <col min="11264" max="11264" width="22.875" style="41" customWidth="1"/>
    <col min="11265" max="11265" width="22.75" style="41" customWidth="1"/>
    <col min="11266" max="11266" width="10.5" style="41" bestFit="1" customWidth="1"/>
    <col min="11267" max="11267" width="21.875" style="41" customWidth="1"/>
    <col min="11268" max="11268" width="17" style="41" customWidth="1"/>
    <col min="11269" max="11269" width="10.125" style="41" bestFit="1" customWidth="1"/>
    <col min="11270" max="11270" width="13" style="41" bestFit="1" customWidth="1"/>
    <col min="11271" max="11271" width="13.375" style="41" customWidth="1"/>
    <col min="11272" max="11505" width="9" style="41"/>
    <col min="11506" max="11506" width="12.625" style="41" customWidth="1"/>
    <col min="11507" max="11507" width="46.625" style="41" customWidth="1"/>
    <col min="11508" max="11508" width="0" style="41" hidden="1" customWidth="1"/>
    <col min="11509" max="11509" width="14" style="41" customWidth="1"/>
    <col min="11510" max="11510" width="11.75" style="41" bestFit="1" customWidth="1"/>
    <col min="11511" max="11511" width="0" style="41" hidden="1" customWidth="1"/>
    <col min="11512" max="11512" width="16.25" style="41" customWidth="1"/>
    <col min="11513" max="11513" width="14.125" style="41" customWidth="1"/>
    <col min="11514" max="11514" width="0" style="41" hidden="1" customWidth="1"/>
    <col min="11515" max="11515" width="16.25" style="41" customWidth="1"/>
    <col min="11516" max="11516" width="12.375" style="41" customWidth="1"/>
    <col min="11517" max="11517" width="0" style="41" hidden="1" customWidth="1"/>
    <col min="11518" max="11518" width="13.125" style="41" customWidth="1"/>
    <col min="11519" max="11519" width="0" style="41" hidden="1" customWidth="1"/>
    <col min="11520" max="11520" width="22.875" style="41" customWidth="1"/>
    <col min="11521" max="11521" width="22.75" style="41" customWidth="1"/>
    <col min="11522" max="11522" width="10.5" style="41" bestFit="1" customWidth="1"/>
    <col min="11523" max="11523" width="21.875" style="41" customWidth="1"/>
    <col min="11524" max="11524" width="17" style="41" customWidth="1"/>
    <col min="11525" max="11525" width="10.125" style="41" bestFit="1" customWidth="1"/>
    <col min="11526" max="11526" width="13" style="41" bestFit="1" customWidth="1"/>
    <col min="11527" max="11527" width="13.375" style="41" customWidth="1"/>
    <col min="11528" max="11761" width="9" style="41"/>
    <col min="11762" max="11762" width="12.625" style="41" customWidth="1"/>
    <col min="11763" max="11763" width="46.625" style="41" customWidth="1"/>
    <col min="11764" max="11764" width="0" style="41" hidden="1" customWidth="1"/>
    <col min="11765" max="11765" width="14" style="41" customWidth="1"/>
    <col min="11766" max="11766" width="11.75" style="41" bestFit="1" customWidth="1"/>
    <col min="11767" max="11767" width="0" style="41" hidden="1" customWidth="1"/>
    <col min="11768" max="11768" width="16.25" style="41" customWidth="1"/>
    <col min="11769" max="11769" width="14.125" style="41" customWidth="1"/>
    <col min="11770" max="11770" width="0" style="41" hidden="1" customWidth="1"/>
    <col min="11771" max="11771" width="16.25" style="41" customWidth="1"/>
    <col min="11772" max="11772" width="12.375" style="41" customWidth="1"/>
    <col min="11773" max="11773" width="0" style="41" hidden="1" customWidth="1"/>
    <col min="11774" max="11774" width="13.125" style="41" customWidth="1"/>
    <col min="11775" max="11775" width="0" style="41" hidden="1" customWidth="1"/>
    <col min="11776" max="11776" width="22.875" style="41" customWidth="1"/>
    <col min="11777" max="11777" width="22.75" style="41" customWidth="1"/>
    <col min="11778" max="11778" width="10.5" style="41" bestFit="1" customWidth="1"/>
    <col min="11779" max="11779" width="21.875" style="41" customWidth="1"/>
    <col min="11780" max="11780" width="17" style="41" customWidth="1"/>
    <col min="11781" max="11781" width="10.125" style="41" bestFit="1" customWidth="1"/>
    <col min="11782" max="11782" width="13" style="41" bestFit="1" customWidth="1"/>
    <col min="11783" max="11783" width="13.375" style="41" customWidth="1"/>
    <col min="11784" max="12017" width="9" style="41"/>
    <col min="12018" max="12018" width="12.625" style="41" customWidth="1"/>
    <col min="12019" max="12019" width="46.625" style="41" customWidth="1"/>
    <col min="12020" max="12020" width="0" style="41" hidden="1" customWidth="1"/>
    <col min="12021" max="12021" width="14" style="41" customWidth="1"/>
    <col min="12022" max="12022" width="11.75" style="41" bestFit="1" customWidth="1"/>
    <col min="12023" max="12023" width="0" style="41" hidden="1" customWidth="1"/>
    <col min="12024" max="12024" width="16.25" style="41" customWidth="1"/>
    <col min="12025" max="12025" width="14.125" style="41" customWidth="1"/>
    <col min="12026" max="12026" width="0" style="41" hidden="1" customWidth="1"/>
    <col min="12027" max="12027" width="16.25" style="41" customWidth="1"/>
    <col min="12028" max="12028" width="12.375" style="41" customWidth="1"/>
    <col min="12029" max="12029" width="0" style="41" hidden="1" customWidth="1"/>
    <col min="12030" max="12030" width="13.125" style="41" customWidth="1"/>
    <col min="12031" max="12031" width="0" style="41" hidden="1" customWidth="1"/>
    <col min="12032" max="12032" width="22.875" style="41" customWidth="1"/>
    <col min="12033" max="12033" width="22.75" style="41" customWidth="1"/>
    <col min="12034" max="12034" width="10.5" style="41" bestFit="1" customWidth="1"/>
    <col min="12035" max="12035" width="21.875" style="41" customWidth="1"/>
    <col min="12036" max="12036" width="17" style="41" customWidth="1"/>
    <col min="12037" max="12037" width="10.125" style="41" bestFit="1" customWidth="1"/>
    <col min="12038" max="12038" width="13" style="41" bestFit="1" customWidth="1"/>
    <col min="12039" max="12039" width="13.375" style="41" customWidth="1"/>
    <col min="12040" max="12273" width="9" style="41"/>
    <col min="12274" max="12274" width="12.625" style="41" customWidth="1"/>
    <col min="12275" max="12275" width="46.625" style="41" customWidth="1"/>
    <col min="12276" max="12276" width="0" style="41" hidden="1" customWidth="1"/>
    <col min="12277" max="12277" width="14" style="41" customWidth="1"/>
    <col min="12278" max="12278" width="11.75" style="41" bestFit="1" customWidth="1"/>
    <col min="12279" max="12279" width="0" style="41" hidden="1" customWidth="1"/>
    <col min="12280" max="12280" width="16.25" style="41" customWidth="1"/>
    <col min="12281" max="12281" width="14.125" style="41" customWidth="1"/>
    <col min="12282" max="12282" width="0" style="41" hidden="1" customWidth="1"/>
    <col min="12283" max="12283" width="16.25" style="41" customWidth="1"/>
    <col min="12284" max="12284" width="12.375" style="41" customWidth="1"/>
    <col min="12285" max="12285" width="0" style="41" hidden="1" customWidth="1"/>
    <col min="12286" max="12286" width="13.125" style="41" customWidth="1"/>
    <col min="12287" max="12287" width="0" style="41" hidden="1" customWidth="1"/>
    <col min="12288" max="12288" width="22.875" style="41" customWidth="1"/>
    <col min="12289" max="12289" width="22.75" style="41" customWidth="1"/>
    <col min="12290" max="12290" width="10.5" style="41" bestFit="1" customWidth="1"/>
    <col min="12291" max="12291" width="21.875" style="41" customWidth="1"/>
    <col min="12292" max="12292" width="17" style="41" customWidth="1"/>
    <col min="12293" max="12293" width="10.125" style="41" bestFit="1" customWidth="1"/>
    <col min="12294" max="12294" width="13" style="41" bestFit="1" customWidth="1"/>
    <col min="12295" max="12295" width="13.375" style="41" customWidth="1"/>
    <col min="12296" max="12529" width="9" style="41"/>
    <col min="12530" max="12530" width="12.625" style="41" customWidth="1"/>
    <col min="12531" max="12531" width="46.625" style="41" customWidth="1"/>
    <col min="12532" max="12532" width="0" style="41" hidden="1" customWidth="1"/>
    <col min="12533" max="12533" width="14" style="41" customWidth="1"/>
    <col min="12534" max="12534" width="11.75" style="41" bestFit="1" customWidth="1"/>
    <col min="12535" max="12535" width="0" style="41" hidden="1" customWidth="1"/>
    <col min="12536" max="12536" width="16.25" style="41" customWidth="1"/>
    <col min="12537" max="12537" width="14.125" style="41" customWidth="1"/>
    <col min="12538" max="12538" width="0" style="41" hidden="1" customWidth="1"/>
    <col min="12539" max="12539" width="16.25" style="41" customWidth="1"/>
    <col min="12540" max="12540" width="12.375" style="41" customWidth="1"/>
    <col min="12541" max="12541" width="0" style="41" hidden="1" customWidth="1"/>
    <col min="12542" max="12542" width="13.125" style="41" customWidth="1"/>
    <col min="12543" max="12543" width="0" style="41" hidden="1" customWidth="1"/>
    <col min="12544" max="12544" width="22.875" style="41" customWidth="1"/>
    <col min="12545" max="12545" width="22.75" style="41" customWidth="1"/>
    <col min="12546" max="12546" width="10.5" style="41" bestFit="1" customWidth="1"/>
    <col min="12547" max="12547" width="21.875" style="41" customWidth="1"/>
    <col min="12548" max="12548" width="17" style="41" customWidth="1"/>
    <col min="12549" max="12549" width="10.125" style="41" bestFit="1" customWidth="1"/>
    <col min="12550" max="12550" width="13" style="41" bestFit="1" customWidth="1"/>
    <col min="12551" max="12551" width="13.375" style="41" customWidth="1"/>
    <col min="12552" max="12785" width="9" style="41"/>
    <col min="12786" max="12786" width="12.625" style="41" customWidth="1"/>
    <col min="12787" max="12787" width="46.625" style="41" customWidth="1"/>
    <col min="12788" max="12788" width="0" style="41" hidden="1" customWidth="1"/>
    <col min="12789" max="12789" width="14" style="41" customWidth="1"/>
    <col min="12790" max="12790" width="11.75" style="41" bestFit="1" customWidth="1"/>
    <col min="12791" max="12791" width="0" style="41" hidden="1" customWidth="1"/>
    <col min="12792" max="12792" width="16.25" style="41" customWidth="1"/>
    <col min="12793" max="12793" width="14.125" style="41" customWidth="1"/>
    <col min="12794" max="12794" width="0" style="41" hidden="1" customWidth="1"/>
    <col min="12795" max="12795" width="16.25" style="41" customWidth="1"/>
    <col min="12796" max="12796" width="12.375" style="41" customWidth="1"/>
    <col min="12797" max="12797" width="0" style="41" hidden="1" customWidth="1"/>
    <col min="12798" max="12798" width="13.125" style="41" customWidth="1"/>
    <col min="12799" max="12799" width="0" style="41" hidden="1" customWidth="1"/>
    <col min="12800" max="12800" width="22.875" style="41" customWidth="1"/>
    <col min="12801" max="12801" width="22.75" style="41" customWidth="1"/>
    <col min="12802" max="12802" width="10.5" style="41" bestFit="1" customWidth="1"/>
    <col min="12803" max="12803" width="21.875" style="41" customWidth="1"/>
    <col min="12804" max="12804" width="17" style="41" customWidth="1"/>
    <col min="12805" max="12805" width="10.125" style="41" bestFit="1" customWidth="1"/>
    <col min="12806" max="12806" width="13" style="41" bestFit="1" customWidth="1"/>
    <col min="12807" max="12807" width="13.375" style="41" customWidth="1"/>
    <col min="12808" max="13041" width="9" style="41"/>
    <col min="13042" max="13042" width="12.625" style="41" customWidth="1"/>
    <col min="13043" max="13043" width="46.625" style="41" customWidth="1"/>
    <col min="13044" max="13044" width="0" style="41" hidden="1" customWidth="1"/>
    <col min="13045" max="13045" width="14" style="41" customWidth="1"/>
    <col min="13046" max="13046" width="11.75" style="41" bestFit="1" customWidth="1"/>
    <col min="13047" max="13047" width="0" style="41" hidden="1" customWidth="1"/>
    <col min="13048" max="13048" width="16.25" style="41" customWidth="1"/>
    <col min="13049" max="13049" width="14.125" style="41" customWidth="1"/>
    <col min="13050" max="13050" width="0" style="41" hidden="1" customWidth="1"/>
    <col min="13051" max="13051" width="16.25" style="41" customWidth="1"/>
    <col min="13052" max="13052" width="12.375" style="41" customWidth="1"/>
    <col min="13053" max="13053" width="0" style="41" hidden="1" customWidth="1"/>
    <col min="13054" max="13054" width="13.125" style="41" customWidth="1"/>
    <col min="13055" max="13055" width="0" style="41" hidden="1" customWidth="1"/>
    <col min="13056" max="13056" width="22.875" style="41" customWidth="1"/>
    <col min="13057" max="13057" width="22.75" style="41" customWidth="1"/>
    <col min="13058" max="13058" width="10.5" style="41" bestFit="1" customWidth="1"/>
    <col min="13059" max="13059" width="21.875" style="41" customWidth="1"/>
    <col min="13060" max="13060" width="17" style="41" customWidth="1"/>
    <col min="13061" max="13061" width="10.125" style="41" bestFit="1" customWidth="1"/>
    <col min="13062" max="13062" width="13" style="41" bestFit="1" customWidth="1"/>
    <col min="13063" max="13063" width="13.375" style="41" customWidth="1"/>
    <col min="13064" max="13297" width="9" style="41"/>
    <col min="13298" max="13298" width="12.625" style="41" customWidth="1"/>
    <col min="13299" max="13299" width="46.625" style="41" customWidth="1"/>
    <col min="13300" max="13300" width="0" style="41" hidden="1" customWidth="1"/>
    <col min="13301" max="13301" width="14" style="41" customWidth="1"/>
    <col min="13302" max="13302" width="11.75" style="41" bestFit="1" customWidth="1"/>
    <col min="13303" max="13303" width="0" style="41" hidden="1" customWidth="1"/>
    <col min="13304" max="13304" width="16.25" style="41" customWidth="1"/>
    <col min="13305" max="13305" width="14.125" style="41" customWidth="1"/>
    <col min="13306" max="13306" width="0" style="41" hidden="1" customWidth="1"/>
    <col min="13307" max="13307" width="16.25" style="41" customWidth="1"/>
    <col min="13308" max="13308" width="12.375" style="41" customWidth="1"/>
    <col min="13309" max="13309" width="0" style="41" hidden="1" customWidth="1"/>
    <col min="13310" max="13310" width="13.125" style="41" customWidth="1"/>
    <col min="13311" max="13311" width="0" style="41" hidden="1" customWidth="1"/>
    <col min="13312" max="13312" width="22.875" style="41" customWidth="1"/>
    <col min="13313" max="13313" width="22.75" style="41" customWidth="1"/>
    <col min="13314" max="13314" width="10.5" style="41" bestFit="1" customWidth="1"/>
    <col min="13315" max="13315" width="21.875" style="41" customWidth="1"/>
    <col min="13316" max="13316" width="17" style="41" customWidth="1"/>
    <col min="13317" max="13317" width="10.125" style="41" bestFit="1" customWidth="1"/>
    <col min="13318" max="13318" width="13" style="41" bestFit="1" customWidth="1"/>
    <col min="13319" max="13319" width="13.375" style="41" customWidth="1"/>
    <col min="13320" max="13553" width="9" style="41"/>
    <col min="13554" max="13554" width="12.625" style="41" customWidth="1"/>
    <col min="13555" max="13555" width="46.625" style="41" customWidth="1"/>
    <col min="13556" max="13556" width="0" style="41" hidden="1" customWidth="1"/>
    <col min="13557" max="13557" width="14" style="41" customWidth="1"/>
    <col min="13558" max="13558" width="11.75" style="41" bestFit="1" customWidth="1"/>
    <col min="13559" max="13559" width="0" style="41" hidden="1" customWidth="1"/>
    <col min="13560" max="13560" width="16.25" style="41" customWidth="1"/>
    <col min="13561" max="13561" width="14.125" style="41" customWidth="1"/>
    <col min="13562" max="13562" width="0" style="41" hidden="1" customWidth="1"/>
    <col min="13563" max="13563" width="16.25" style="41" customWidth="1"/>
    <col min="13564" max="13564" width="12.375" style="41" customWidth="1"/>
    <col min="13565" max="13565" width="0" style="41" hidden="1" customWidth="1"/>
    <col min="13566" max="13566" width="13.125" style="41" customWidth="1"/>
    <col min="13567" max="13567" width="0" style="41" hidden="1" customWidth="1"/>
    <col min="13568" max="13568" width="22.875" style="41" customWidth="1"/>
    <col min="13569" max="13569" width="22.75" style="41" customWidth="1"/>
    <col min="13570" max="13570" width="10.5" style="41" bestFit="1" customWidth="1"/>
    <col min="13571" max="13571" width="21.875" style="41" customWidth="1"/>
    <col min="13572" max="13572" width="17" style="41" customWidth="1"/>
    <col min="13573" max="13573" width="10.125" style="41" bestFit="1" customWidth="1"/>
    <col min="13574" max="13574" width="13" style="41" bestFit="1" customWidth="1"/>
    <col min="13575" max="13575" width="13.375" style="41" customWidth="1"/>
    <col min="13576" max="13809" width="9" style="41"/>
    <col min="13810" max="13810" width="12.625" style="41" customWidth="1"/>
    <col min="13811" max="13811" width="46.625" style="41" customWidth="1"/>
    <col min="13812" max="13812" width="0" style="41" hidden="1" customWidth="1"/>
    <col min="13813" max="13813" width="14" style="41" customWidth="1"/>
    <col min="13814" max="13814" width="11.75" style="41" bestFit="1" customWidth="1"/>
    <col min="13815" max="13815" width="0" style="41" hidden="1" customWidth="1"/>
    <col min="13816" max="13816" width="16.25" style="41" customWidth="1"/>
    <col min="13817" max="13817" width="14.125" style="41" customWidth="1"/>
    <col min="13818" max="13818" width="0" style="41" hidden="1" customWidth="1"/>
    <col min="13819" max="13819" width="16.25" style="41" customWidth="1"/>
    <col min="13820" max="13820" width="12.375" style="41" customWidth="1"/>
    <col min="13821" max="13821" width="0" style="41" hidden="1" customWidth="1"/>
    <col min="13822" max="13822" width="13.125" style="41" customWidth="1"/>
    <col min="13823" max="13823" width="0" style="41" hidden="1" customWidth="1"/>
    <col min="13824" max="13824" width="22.875" style="41" customWidth="1"/>
    <col min="13825" max="13825" width="22.75" style="41" customWidth="1"/>
    <col min="13826" max="13826" width="10.5" style="41" bestFit="1" customWidth="1"/>
    <col min="13827" max="13827" width="21.875" style="41" customWidth="1"/>
    <col min="13828" max="13828" width="17" style="41" customWidth="1"/>
    <col min="13829" max="13829" width="10.125" style="41" bestFit="1" customWidth="1"/>
    <col min="13830" max="13830" width="13" style="41" bestFit="1" customWidth="1"/>
    <col min="13831" max="13831" width="13.375" style="41" customWidth="1"/>
    <col min="13832" max="14065" width="9" style="41"/>
    <col min="14066" max="14066" width="12.625" style="41" customWidth="1"/>
    <col min="14067" max="14067" width="46.625" style="41" customWidth="1"/>
    <col min="14068" max="14068" width="0" style="41" hidden="1" customWidth="1"/>
    <col min="14069" max="14069" width="14" style="41" customWidth="1"/>
    <col min="14070" max="14070" width="11.75" style="41" bestFit="1" customWidth="1"/>
    <col min="14071" max="14071" width="0" style="41" hidden="1" customWidth="1"/>
    <col min="14072" max="14072" width="16.25" style="41" customWidth="1"/>
    <col min="14073" max="14073" width="14.125" style="41" customWidth="1"/>
    <col min="14074" max="14074" width="0" style="41" hidden="1" customWidth="1"/>
    <col min="14075" max="14075" width="16.25" style="41" customWidth="1"/>
    <col min="14076" max="14076" width="12.375" style="41" customWidth="1"/>
    <col min="14077" max="14077" width="0" style="41" hidden="1" customWidth="1"/>
    <col min="14078" max="14078" width="13.125" style="41" customWidth="1"/>
    <col min="14079" max="14079" width="0" style="41" hidden="1" customWidth="1"/>
    <col min="14080" max="14080" width="22.875" style="41" customWidth="1"/>
    <col min="14081" max="14081" width="22.75" style="41" customWidth="1"/>
    <col min="14082" max="14082" width="10.5" style="41" bestFit="1" customWidth="1"/>
    <col min="14083" max="14083" width="21.875" style="41" customWidth="1"/>
    <col min="14084" max="14084" width="17" style="41" customWidth="1"/>
    <col min="14085" max="14085" width="10.125" style="41" bestFit="1" customWidth="1"/>
    <col min="14086" max="14086" width="13" style="41" bestFit="1" customWidth="1"/>
    <col min="14087" max="14087" width="13.375" style="41" customWidth="1"/>
    <col min="14088" max="14321" width="9" style="41"/>
    <col min="14322" max="14322" width="12.625" style="41" customWidth="1"/>
    <col min="14323" max="14323" width="46.625" style="41" customWidth="1"/>
    <col min="14324" max="14324" width="0" style="41" hidden="1" customWidth="1"/>
    <col min="14325" max="14325" width="14" style="41" customWidth="1"/>
    <col min="14326" max="14326" width="11.75" style="41" bestFit="1" customWidth="1"/>
    <col min="14327" max="14327" width="0" style="41" hidden="1" customWidth="1"/>
    <col min="14328" max="14328" width="16.25" style="41" customWidth="1"/>
    <col min="14329" max="14329" width="14.125" style="41" customWidth="1"/>
    <col min="14330" max="14330" width="0" style="41" hidden="1" customWidth="1"/>
    <col min="14331" max="14331" width="16.25" style="41" customWidth="1"/>
    <col min="14332" max="14332" width="12.375" style="41" customWidth="1"/>
    <col min="14333" max="14333" width="0" style="41" hidden="1" customWidth="1"/>
    <col min="14334" max="14334" width="13.125" style="41" customWidth="1"/>
    <col min="14335" max="14335" width="0" style="41" hidden="1" customWidth="1"/>
    <col min="14336" max="14336" width="22.875" style="41" customWidth="1"/>
    <col min="14337" max="14337" width="22.75" style="41" customWidth="1"/>
    <col min="14338" max="14338" width="10.5" style="41" bestFit="1" customWidth="1"/>
    <col min="14339" max="14339" width="21.875" style="41" customWidth="1"/>
    <col min="14340" max="14340" width="17" style="41" customWidth="1"/>
    <col min="14341" max="14341" width="10.125" style="41" bestFit="1" customWidth="1"/>
    <col min="14342" max="14342" width="13" style="41" bestFit="1" customWidth="1"/>
    <col min="14343" max="14343" width="13.375" style="41" customWidth="1"/>
    <col min="14344" max="14577" width="9" style="41"/>
    <col min="14578" max="14578" width="12.625" style="41" customWidth="1"/>
    <col min="14579" max="14579" width="46.625" style="41" customWidth="1"/>
    <col min="14580" max="14580" width="0" style="41" hidden="1" customWidth="1"/>
    <col min="14581" max="14581" width="14" style="41" customWidth="1"/>
    <col min="14582" max="14582" width="11.75" style="41" bestFit="1" customWidth="1"/>
    <col min="14583" max="14583" width="0" style="41" hidden="1" customWidth="1"/>
    <col min="14584" max="14584" width="16.25" style="41" customWidth="1"/>
    <col min="14585" max="14585" width="14.125" style="41" customWidth="1"/>
    <col min="14586" max="14586" width="0" style="41" hidden="1" customWidth="1"/>
    <col min="14587" max="14587" width="16.25" style="41" customWidth="1"/>
    <col min="14588" max="14588" width="12.375" style="41" customWidth="1"/>
    <col min="14589" max="14589" width="0" style="41" hidden="1" customWidth="1"/>
    <col min="14590" max="14590" width="13.125" style="41" customWidth="1"/>
    <col min="14591" max="14591" width="0" style="41" hidden="1" customWidth="1"/>
    <col min="14592" max="14592" width="22.875" style="41" customWidth="1"/>
    <col min="14593" max="14593" width="22.75" style="41" customWidth="1"/>
    <col min="14594" max="14594" width="10.5" style="41" bestFit="1" customWidth="1"/>
    <col min="14595" max="14595" width="21.875" style="41" customWidth="1"/>
    <col min="14596" max="14596" width="17" style="41" customWidth="1"/>
    <col min="14597" max="14597" width="10.125" style="41" bestFit="1" customWidth="1"/>
    <col min="14598" max="14598" width="13" style="41" bestFit="1" customWidth="1"/>
    <col min="14599" max="14599" width="13.375" style="41" customWidth="1"/>
    <col min="14600" max="14833" width="9" style="41"/>
    <col min="14834" max="14834" width="12.625" style="41" customWidth="1"/>
    <col min="14835" max="14835" width="46.625" style="41" customWidth="1"/>
    <col min="14836" max="14836" width="0" style="41" hidden="1" customWidth="1"/>
    <col min="14837" max="14837" width="14" style="41" customWidth="1"/>
    <col min="14838" max="14838" width="11.75" style="41" bestFit="1" customWidth="1"/>
    <col min="14839" max="14839" width="0" style="41" hidden="1" customWidth="1"/>
    <col min="14840" max="14840" width="16.25" style="41" customWidth="1"/>
    <col min="14841" max="14841" width="14.125" style="41" customWidth="1"/>
    <col min="14842" max="14842" width="0" style="41" hidden="1" customWidth="1"/>
    <col min="14843" max="14843" width="16.25" style="41" customWidth="1"/>
    <col min="14844" max="14844" width="12.375" style="41" customWidth="1"/>
    <col min="14845" max="14845" width="0" style="41" hidden="1" customWidth="1"/>
    <col min="14846" max="14846" width="13.125" style="41" customWidth="1"/>
    <col min="14847" max="14847" width="0" style="41" hidden="1" customWidth="1"/>
    <col min="14848" max="14848" width="22.875" style="41" customWidth="1"/>
    <col min="14849" max="14849" width="22.75" style="41" customWidth="1"/>
    <col min="14850" max="14850" width="10.5" style="41" bestFit="1" customWidth="1"/>
    <col min="14851" max="14851" width="21.875" style="41" customWidth="1"/>
    <col min="14852" max="14852" width="17" style="41" customWidth="1"/>
    <col min="14853" max="14853" width="10.125" style="41" bestFit="1" customWidth="1"/>
    <col min="14854" max="14854" width="13" style="41" bestFit="1" customWidth="1"/>
    <col min="14855" max="14855" width="13.375" style="41" customWidth="1"/>
    <col min="14856" max="15089" width="9" style="41"/>
    <col min="15090" max="15090" width="12.625" style="41" customWidth="1"/>
    <col min="15091" max="15091" width="46.625" style="41" customWidth="1"/>
    <col min="15092" max="15092" width="0" style="41" hidden="1" customWidth="1"/>
    <col min="15093" max="15093" width="14" style="41" customWidth="1"/>
    <col min="15094" max="15094" width="11.75" style="41" bestFit="1" customWidth="1"/>
    <col min="15095" max="15095" width="0" style="41" hidden="1" customWidth="1"/>
    <col min="15096" max="15096" width="16.25" style="41" customWidth="1"/>
    <col min="15097" max="15097" width="14.125" style="41" customWidth="1"/>
    <col min="15098" max="15098" width="0" style="41" hidden="1" customWidth="1"/>
    <col min="15099" max="15099" width="16.25" style="41" customWidth="1"/>
    <col min="15100" max="15100" width="12.375" style="41" customWidth="1"/>
    <col min="15101" max="15101" width="0" style="41" hidden="1" customWidth="1"/>
    <col min="15102" max="15102" width="13.125" style="41" customWidth="1"/>
    <col min="15103" max="15103" width="0" style="41" hidden="1" customWidth="1"/>
    <col min="15104" max="15104" width="22.875" style="41" customWidth="1"/>
    <col min="15105" max="15105" width="22.75" style="41" customWidth="1"/>
    <col min="15106" max="15106" width="10.5" style="41" bestFit="1" customWidth="1"/>
    <col min="15107" max="15107" width="21.875" style="41" customWidth="1"/>
    <col min="15108" max="15108" width="17" style="41" customWidth="1"/>
    <col min="15109" max="15109" width="10.125" style="41" bestFit="1" customWidth="1"/>
    <col min="15110" max="15110" width="13" style="41" bestFit="1" customWidth="1"/>
    <col min="15111" max="15111" width="13.375" style="41" customWidth="1"/>
    <col min="15112" max="15345" width="9" style="41"/>
    <col min="15346" max="15346" width="12.625" style="41" customWidth="1"/>
    <col min="15347" max="15347" width="46.625" style="41" customWidth="1"/>
    <col min="15348" max="15348" width="0" style="41" hidden="1" customWidth="1"/>
    <col min="15349" max="15349" width="14" style="41" customWidth="1"/>
    <col min="15350" max="15350" width="11.75" style="41" bestFit="1" customWidth="1"/>
    <col min="15351" max="15351" width="0" style="41" hidden="1" customWidth="1"/>
    <col min="15352" max="15352" width="16.25" style="41" customWidth="1"/>
    <col min="15353" max="15353" width="14.125" style="41" customWidth="1"/>
    <col min="15354" max="15354" width="0" style="41" hidden="1" customWidth="1"/>
    <col min="15355" max="15355" width="16.25" style="41" customWidth="1"/>
    <col min="15356" max="15356" width="12.375" style="41" customWidth="1"/>
    <col min="15357" max="15357" width="0" style="41" hidden="1" customWidth="1"/>
    <col min="15358" max="15358" width="13.125" style="41" customWidth="1"/>
    <col min="15359" max="15359" width="0" style="41" hidden="1" customWidth="1"/>
    <col min="15360" max="15360" width="22.875" style="41" customWidth="1"/>
    <col min="15361" max="15361" width="22.75" style="41" customWidth="1"/>
    <col min="15362" max="15362" width="10.5" style="41" bestFit="1" customWidth="1"/>
    <col min="15363" max="15363" width="21.875" style="41" customWidth="1"/>
    <col min="15364" max="15364" width="17" style="41" customWidth="1"/>
    <col min="15365" max="15365" width="10.125" style="41" bestFit="1" customWidth="1"/>
    <col min="15366" max="15366" width="13" style="41" bestFit="1" customWidth="1"/>
    <col min="15367" max="15367" width="13.375" style="41" customWidth="1"/>
    <col min="15368" max="15601" width="9" style="41"/>
    <col min="15602" max="15602" width="12.625" style="41" customWidth="1"/>
    <col min="15603" max="15603" width="46.625" style="41" customWidth="1"/>
    <col min="15604" max="15604" width="0" style="41" hidden="1" customWidth="1"/>
    <col min="15605" max="15605" width="14" style="41" customWidth="1"/>
    <col min="15606" max="15606" width="11.75" style="41" bestFit="1" customWidth="1"/>
    <col min="15607" max="15607" width="0" style="41" hidden="1" customWidth="1"/>
    <col min="15608" max="15608" width="16.25" style="41" customWidth="1"/>
    <col min="15609" max="15609" width="14.125" style="41" customWidth="1"/>
    <col min="15610" max="15610" width="0" style="41" hidden="1" customWidth="1"/>
    <col min="15611" max="15611" width="16.25" style="41" customWidth="1"/>
    <col min="15612" max="15612" width="12.375" style="41" customWidth="1"/>
    <col min="15613" max="15613" width="0" style="41" hidden="1" customWidth="1"/>
    <col min="15614" max="15614" width="13.125" style="41" customWidth="1"/>
    <col min="15615" max="15615" width="0" style="41" hidden="1" customWidth="1"/>
    <col min="15616" max="15616" width="22.875" style="41" customWidth="1"/>
    <col min="15617" max="15617" width="22.75" style="41" customWidth="1"/>
    <col min="15618" max="15618" width="10.5" style="41" bestFit="1" customWidth="1"/>
    <col min="15619" max="15619" width="21.875" style="41" customWidth="1"/>
    <col min="15620" max="15620" width="17" style="41" customWidth="1"/>
    <col min="15621" max="15621" width="10.125" style="41" bestFit="1" customWidth="1"/>
    <col min="15622" max="15622" width="13" style="41" bestFit="1" customWidth="1"/>
    <col min="15623" max="15623" width="13.375" style="41" customWidth="1"/>
    <col min="15624" max="15857" width="9" style="41"/>
    <col min="15858" max="15858" width="12.625" style="41" customWidth="1"/>
    <col min="15859" max="15859" width="46.625" style="41" customWidth="1"/>
    <col min="15860" max="15860" width="0" style="41" hidden="1" customWidth="1"/>
    <col min="15861" max="15861" width="14" style="41" customWidth="1"/>
    <col min="15862" max="15862" width="11.75" style="41" bestFit="1" customWidth="1"/>
    <col min="15863" max="15863" width="0" style="41" hidden="1" customWidth="1"/>
    <col min="15864" max="15864" width="16.25" style="41" customWidth="1"/>
    <col min="15865" max="15865" width="14.125" style="41" customWidth="1"/>
    <col min="15866" max="15866" width="0" style="41" hidden="1" customWidth="1"/>
    <col min="15867" max="15867" width="16.25" style="41" customWidth="1"/>
    <col min="15868" max="15868" width="12.375" style="41" customWidth="1"/>
    <col min="15869" max="15869" width="0" style="41" hidden="1" customWidth="1"/>
    <col min="15870" max="15870" width="13.125" style="41" customWidth="1"/>
    <col min="15871" max="15871" width="0" style="41" hidden="1" customWidth="1"/>
    <col min="15872" max="15872" width="22.875" style="41" customWidth="1"/>
    <col min="15873" max="15873" width="22.75" style="41" customWidth="1"/>
    <col min="15874" max="15874" width="10.5" style="41" bestFit="1" customWidth="1"/>
    <col min="15875" max="15875" width="21.875" style="41" customWidth="1"/>
    <col min="15876" max="15876" width="17" style="41" customWidth="1"/>
    <col min="15877" max="15877" width="10.125" style="41" bestFit="1" customWidth="1"/>
    <col min="15878" max="15878" width="13" style="41" bestFit="1" customWidth="1"/>
    <col min="15879" max="15879" width="13.375" style="41" customWidth="1"/>
    <col min="15880" max="16113" width="9" style="41"/>
    <col min="16114" max="16114" width="12.625" style="41" customWidth="1"/>
    <col min="16115" max="16115" width="46.625" style="41" customWidth="1"/>
    <col min="16116" max="16116" width="0" style="41" hidden="1" customWidth="1"/>
    <col min="16117" max="16117" width="14" style="41" customWidth="1"/>
    <col min="16118" max="16118" width="11.75" style="41" bestFit="1" customWidth="1"/>
    <col min="16119" max="16119" width="0" style="41" hidden="1" customWidth="1"/>
    <col min="16120" max="16120" width="16.25" style="41" customWidth="1"/>
    <col min="16121" max="16121" width="14.125" style="41" customWidth="1"/>
    <col min="16122" max="16122" width="0" style="41" hidden="1" customWidth="1"/>
    <col min="16123" max="16123" width="16.25" style="41" customWidth="1"/>
    <col min="16124" max="16124" width="12.375" style="41" customWidth="1"/>
    <col min="16125" max="16125" width="0" style="41" hidden="1" customWidth="1"/>
    <col min="16126" max="16126" width="13.125" style="41" customWidth="1"/>
    <col min="16127" max="16127" width="0" style="41" hidden="1" customWidth="1"/>
    <col min="16128" max="16128" width="22.875" style="41" customWidth="1"/>
    <col min="16129" max="16129" width="22.75" style="41" customWidth="1"/>
    <col min="16130" max="16130" width="10.5" style="41" bestFit="1" customWidth="1"/>
    <col min="16131" max="16131" width="21.875" style="41" customWidth="1"/>
    <col min="16132" max="16132" width="17" style="41" customWidth="1"/>
    <col min="16133" max="16133" width="10.125" style="41" bestFit="1" customWidth="1"/>
    <col min="16134" max="16134" width="13" style="41" bestFit="1" customWidth="1"/>
    <col min="16135" max="16135" width="13.375" style="41" customWidth="1"/>
    <col min="16136" max="16384" width="9" style="41"/>
  </cols>
  <sheetData>
    <row r="2" spans="1:11" ht="27.75" customHeight="1" x14ac:dyDescent="0.25">
      <c r="A2" s="105" t="s">
        <v>237</v>
      </c>
      <c r="B2" s="105"/>
      <c r="C2" s="105"/>
      <c r="D2" s="105"/>
      <c r="E2" s="105"/>
      <c r="F2" s="105"/>
      <c r="G2" s="105"/>
    </row>
    <row r="3" spans="1:11" ht="30" customHeight="1" x14ac:dyDescent="0.25">
      <c r="A3" s="106" t="s">
        <v>70</v>
      </c>
      <c r="B3" s="106" t="s">
        <v>71</v>
      </c>
      <c r="C3" s="76" t="s">
        <v>72</v>
      </c>
      <c r="D3" s="76" t="s">
        <v>73</v>
      </c>
      <c r="E3" s="109" t="s">
        <v>207</v>
      </c>
      <c r="F3" s="110"/>
      <c r="G3" s="111"/>
      <c r="H3" s="109" t="s">
        <v>239</v>
      </c>
      <c r="I3" s="111"/>
      <c r="J3" s="109" t="s">
        <v>240</v>
      </c>
      <c r="K3" s="111"/>
    </row>
    <row r="4" spans="1:11" ht="15" customHeight="1" x14ac:dyDescent="0.25">
      <c r="A4" s="107"/>
      <c r="B4" s="107"/>
      <c r="C4" s="106" t="s">
        <v>74</v>
      </c>
      <c r="D4" s="106" t="s">
        <v>75</v>
      </c>
      <c r="E4" s="106" t="s">
        <v>76</v>
      </c>
      <c r="F4" s="106" t="s">
        <v>77</v>
      </c>
      <c r="G4" s="103" t="s">
        <v>208</v>
      </c>
      <c r="H4" s="106" t="s">
        <v>241</v>
      </c>
      <c r="I4" s="103" t="s">
        <v>242</v>
      </c>
      <c r="J4" s="106" t="s">
        <v>241</v>
      </c>
      <c r="K4" s="103" t="s">
        <v>242</v>
      </c>
    </row>
    <row r="5" spans="1:11" x14ac:dyDescent="0.25">
      <c r="A5" s="108"/>
      <c r="B5" s="108"/>
      <c r="C5" s="108"/>
      <c r="D5" s="108"/>
      <c r="E5" s="108"/>
      <c r="F5" s="108"/>
      <c r="G5" s="104"/>
      <c r="H5" s="108"/>
      <c r="I5" s="104"/>
      <c r="J5" s="108"/>
      <c r="K5" s="104"/>
    </row>
    <row r="6" spans="1:11" ht="36.75" customHeight="1" x14ac:dyDescent="0.25">
      <c r="A6" s="114" t="s">
        <v>78</v>
      </c>
      <c r="B6" s="115"/>
      <c r="C6" s="44"/>
      <c r="D6" s="44"/>
      <c r="E6" s="44"/>
      <c r="F6" s="44"/>
      <c r="G6" s="44"/>
      <c r="H6" s="44"/>
      <c r="I6" s="44"/>
      <c r="J6" s="44"/>
      <c r="K6" s="44"/>
    </row>
    <row r="7" spans="1:11" s="47" customFormat="1" ht="21" customHeight="1" x14ac:dyDescent="0.25">
      <c r="A7" s="45" t="s">
        <v>79</v>
      </c>
      <c r="B7" s="45" t="s">
        <v>80</v>
      </c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0">
        <v>1</v>
      </c>
      <c r="B8" s="77" t="s">
        <v>81</v>
      </c>
      <c r="C8" s="20">
        <f>[1]ЖФ!Q28</f>
        <v>16</v>
      </c>
      <c r="D8" s="20">
        <f>[1]ЖФ!Q14</f>
        <v>613.70000000000005</v>
      </c>
      <c r="E8" s="20">
        <v>14.5</v>
      </c>
      <c r="F8" s="57">
        <f>E8*1.18</f>
        <v>17.11</v>
      </c>
      <c r="G8" s="48">
        <f>D8*E8*12</f>
        <v>106783.80000000002</v>
      </c>
      <c r="H8" s="20"/>
      <c r="I8" s="20"/>
      <c r="J8" s="20"/>
      <c r="K8" s="20"/>
    </row>
    <row r="9" spans="1:11" x14ac:dyDescent="0.25">
      <c r="A9" s="20">
        <v>2</v>
      </c>
      <c r="B9" s="77" t="s">
        <v>83</v>
      </c>
      <c r="C9" s="20">
        <f>[1]ЖФ!L28</f>
        <v>16</v>
      </c>
      <c r="D9" s="20">
        <f>[1]ЖФ!L14</f>
        <v>605.1</v>
      </c>
      <c r="E9" s="20">
        <v>14.5</v>
      </c>
      <c r="F9" s="57">
        <f t="shared" ref="F9:F83" si="0">E9*1.18</f>
        <v>17.11</v>
      </c>
      <c r="G9" s="48">
        <f t="shared" ref="G9:G27" si="1">D9*E9*12</f>
        <v>105287.40000000001</v>
      </c>
      <c r="H9" s="20"/>
      <c r="I9" s="20"/>
      <c r="J9" s="20"/>
      <c r="K9" s="20"/>
    </row>
    <row r="10" spans="1:11" x14ac:dyDescent="0.25">
      <c r="A10" s="20">
        <v>3</v>
      </c>
      <c r="B10" s="77" t="s">
        <v>84</v>
      </c>
      <c r="C10" s="20">
        <f>[1]ЖФ!M28</f>
        <v>7</v>
      </c>
      <c r="D10" s="20">
        <f>[1]ЖФ!M14</f>
        <v>425.3</v>
      </c>
      <c r="E10" s="20">
        <v>14.5</v>
      </c>
      <c r="F10" s="57">
        <f t="shared" si="0"/>
        <v>17.11</v>
      </c>
      <c r="G10" s="48">
        <f t="shared" si="1"/>
        <v>74002.200000000012</v>
      </c>
      <c r="H10" s="20"/>
      <c r="I10" s="20"/>
      <c r="J10" s="20"/>
      <c r="K10" s="20"/>
    </row>
    <row r="11" spans="1:11" s="79" customFormat="1" x14ac:dyDescent="0.25">
      <c r="A11" s="77">
        <v>29</v>
      </c>
      <c r="B11" s="77" t="s">
        <v>82</v>
      </c>
      <c r="C11" s="77">
        <f>[1]ЖФ!V28</f>
        <v>12</v>
      </c>
      <c r="D11" s="77">
        <f>[1]ЖФ!V14</f>
        <v>641.9</v>
      </c>
      <c r="E11" s="77">
        <v>16</v>
      </c>
      <c r="F11" s="77">
        <f>E11*1.18</f>
        <v>18.88</v>
      </c>
      <c r="G11" s="78">
        <f>D11*E11*12</f>
        <v>123244.79999999999</v>
      </c>
      <c r="H11" s="77"/>
      <c r="I11" s="77"/>
      <c r="J11" s="77"/>
      <c r="K11" s="77"/>
    </row>
    <row r="12" spans="1:11" x14ac:dyDescent="0.25">
      <c r="A12" s="20">
        <v>4</v>
      </c>
      <c r="B12" s="77" t="s">
        <v>85</v>
      </c>
      <c r="C12" s="20">
        <f>[1]ЖФ!AO28</f>
        <v>80</v>
      </c>
      <c r="D12" s="20">
        <f>[1]ЖФ!AO14</f>
        <v>3816.9</v>
      </c>
      <c r="E12" s="20">
        <v>14.5</v>
      </c>
      <c r="F12" s="57">
        <f t="shared" si="0"/>
        <v>17.11</v>
      </c>
      <c r="G12" s="48">
        <f t="shared" si="1"/>
        <v>664140.60000000009</v>
      </c>
      <c r="H12" s="20"/>
      <c r="I12" s="20"/>
      <c r="J12" s="20"/>
      <c r="K12" s="20"/>
    </row>
    <row r="13" spans="1:11" x14ac:dyDescent="0.25">
      <c r="A13" s="20">
        <v>5</v>
      </c>
      <c r="B13" s="77" t="s">
        <v>86</v>
      </c>
      <c r="C13" s="20">
        <f>[1]ЖФ!AU28</f>
        <v>110</v>
      </c>
      <c r="D13" s="20">
        <f>[1]ЖФ!AU14</f>
        <v>4908.6000000000004</v>
      </c>
      <c r="E13" s="20">
        <v>14.5</v>
      </c>
      <c r="F13" s="57">
        <f t="shared" si="0"/>
        <v>17.11</v>
      </c>
      <c r="G13" s="48">
        <f t="shared" si="1"/>
        <v>854096.40000000014</v>
      </c>
      <c r="H13" s="20"/>
      <c r="I13" s="20"/>
      <c r="J13" s="20"/>
      <c r="K13" s="20"/>
    </row>
    <row r="14" spans="1:11" s="60" customFormat="1" x14ac:dyDescent="0.25">
      <c r="A14" s="57">
        <v>78</v>
      </c>
      <c r="B14" s="77" t="s">
        <v>87</v>
      </c>
      <c r="C14" s="57">
        <f>[1]ЖФ!AH28</f>
        <v>75</v>
      </c>
      <c r="D14" s="57">
        <f>[1]ЖФ!AH14</f>
        <v>4360.8999999999996</v>
      </c>
      <c r="E14" s="58">
        <v>16.716480000000001</v>
      </c>
      <c r="F14" s="58">
        <f>E14*1.18</f>
        <v>19.725446399999999</v>
      </c>
      <c r="G14" s="59">
        <f>D14*E14*12</f>
        <v>874786.77158399997</v>
      </c>
      <c r="H14" s="57"/>
      <c r="I14" s="57"/>
      <c r="J14" s="57"/>
      <c r="K14" s="57"/>
    </row>
    <row r="15" spans="1:11" x14ac:dyDescent="0.25">
      <c r="A15" s="20">
        <v>6</v>
      </c>
      <c r="B15" s="77" t="s">
        <v>88</v>
      </c>
      <c r="C15" s="20">
        <f>[1]ЖФ!AJ28</f>
        <v>0</v>
      </c>
      <c r="D15" s="20">
        <f>[1]ЖФ!AJ14</f>
        <v>0</v>
      </c>
      <c r="E15" s="20">
        <v>14.5</v>
      </c>
      <c r="F15" s="57">
        <f t="shared" si="0"/>
        <v>17.11</v>
      </c>
      <c r="G15" s="48">
        <f t="shared" si="1"/>
        <v>0</v>
      </c>
      <c r="H15" s="20"/>
      <c r="I15" s="20"/>
      <c r="J15" s="20"/>
      <c r="K15" s="20"/>
    </row>
    <row r="16" spans="1:11" x14ac:dyDescent="0.25">
      <c r="A16" s="20">
        <v>7</v>
      </c>
      <c r="B16" s="77" t="s">
        <v>89</v>
      </c>
      <c r="C16" s="20">
        <f>[1]ЖФ!AW28</f>
        <v>0</v>
      </c>
      <c r="D16" s="20">
        <f>[1]ЖФ!AW14</f>
        <v>0</v>
      </c>
      <c r="E16" s="20">
        <v>14.5</v>
      </c>
      <c r="F16" s="57">
        <f t="shared" si="0"/>
        <v>17.11</v>
      </c>
      <c r="G16" s="48">
        <f t="shared" si="1"/>
        <v>0</v>
      </c>
      <c r="H16" s="20"/>
      <c r="I16" s="20"/>
      <c r="J16" s="20"/>
      <c r="K16" s="20"/>
    </row>
    <row r="17" spans="1:11" x14ac:dyDescent="0.25">
      <c r="A17" s="20">
        <v>8</v>
      </c>
      <c r="B17" s="77" t="s">
        <v>97</v>
      </c>
      <c r="C17" s="20">
        <f>[1]ЖФ!AX28</f>
        <v>49</v>
      </c>
      <c r="D17" s="20">
        <f>[1]ЖФ!AX14</f>
        <v>1672.6</v>
      </c>
      <c r="E17" s="20">
        <v>14.5</v>
      </c>
      <c r="F17" s="57">
        <f>E17*1.18</f>
        <v>17.11</v>
      </c>
      <c r="G17" s="48">
        <f>D17*E17*12</f>
        <v>291032.39999999997</v>
      </c>
      <c r="H17" s="20"/>
      <c r="I17" s="20"/>
      <c r="J17" s="20"/>
      <c r="K17" s="20"/>
    </row>
    <row r="18" spans="1:11" s="60" customFormat="1" x14ac:dyDescent="0.25">
      <c r="A18" s="57">
        <v>82</v>
      </c>
      <c r="B18" s="77" t="s">
        <v>98</v>
      </c>
      <c r="C18" s="57">
        <f>[1]ЖФ!AY28</f>
        <v>70</v>
      </c>
      <c r="D18" s="57">
        <f>[1]ЖФ!AY14</f>
        <v>3995.2999999999997</v>
      </c>
      <c r="E18" s="58">
        <v>16.896000000000001</v>
      </c>
      <c r="F18" s="58">
        <f>E18*1.18</f>
        <v>19.937280000000001</v>
      </c>
      <c r="G18" s="59">
        <f>D18*E18*12</f>
        <v>810055.06559999997</v>
      </c>
      <c r="H18" s="57"/>
      <c r="I18" s="57"/>
      <c r="J18" s="57"/>
      <c r="K18" s="57"/>
    </row>
    <row r="19" spans="1:11" s="60" customFormat="1" x14ac:dyDescent="0.25">
      <c r="A19" s="20">
        <v>83</v>
      </c>
      <c r="B19" s="77" t="s">
        <v>99</v>
      </c>
      <c r="C19" s="57">
        <f>[1]ЖФ!AZ28</f>
        <v>9</v>
      </c>
      <c r="D19" s="57">
        <f>[1]ЖФ!AZ14</f>
        <v>393.2</v>
      </c>
      <c r="E19" s="58">
        <v>16.896000000000001</v>
      </c>
      <c r="F19" s="58">
        <f>E19*1.18</f>
        <v>19.937280000000001</v>
      </c>
      <c r="G19" s="59">
        <f>D19*E19*12</f>
        <v>79722.0864</v>
      </c>
      <c r="H19" s="57"/>
      <c r="I19" s="57"/>
      <c r="J19" s="57"/>
      <c r="K19" s="57"/>
    </row>
    <row r="20" spans="1:11" s="60" customFormat="1" x14ac:dyDescent="0.25">
      <c r="A20" s="57">
        <v>84</v>
      </c>
      <c r="B20" s="77" t="s">
        <v>100</v>
      </c>
      <c r="C20" s="57">
        <f>[1]ЖФ!BA28</f>
        <v>95</v>
      </c>
      <c r="D20" s="57">
        <f>[1]ЖФ!BA14</f>
        <v>1560.49</v>
      </c>
      <c r="E20" s="58">
        <v>16.896000000000001</v>
      </c>
      <c r="F20" s="58">
        <f>E20*1.18</f>
        <v>19.937280000000001</v>
      </c>
      <c r="G20" s="59">
        <f>D20*E20*12</f>
        <v>316392.46847999998</v>
      </c>
      <c r="H20" s="57"/>
      <c r="I20" s="57"/>
      <c r="J20" s="57"/>
      <c r="K20" s="57"/>
    </row>
    <row r="21" spans="1:11" x14ac:dyDescent="0.25">
      <c r="A21" s="20">
        <v>9</v>
      </c>
      <c r="B21" s="77" t="s">
        <v>90</v>
      </c>
      <c r="C21" s="20">
        <f>[1]ЖФ!BD28</f>
        <v>27</v>
      </c>
      <c r="D21" s="20">
        <f>[1]ЖФ!BD14</f>
        <v>1678.9</v>
      </c>
      <c r="E21" s="20">
        <v>14.5</v>
      </c>
      <c r="F21" s="57">
        <f t="shared" si="0"/>
        <v>17.11</v>
      </c>
      <c r="G21" s="48">
        <f t="shared" si="1"/>
        <v>292128.60000000003</v>
      </c>
      <c r="H21" s="20"/>
      <c r="I21" s="20"/>
      <c r="J21" s="20"/>
      <c r="K21" s="20"/>
    </row>
    <row r="22" spans="1:11" x14ac:dyDescent="0.25">
      <c r="A22" s="20">
        <v>10</v>
      </c>
      <c r="B22" s="77" t="s">
        <v>91</v>
      </c>
      <c r="C22" s="20">
        <f>[1]ЖФ!BG28</f>
        <v>16</v>
      </c>
      <c r="D22" s="20">
        <f>[1]ЖФ!BG14</f>
        <v>755.9</v>
      </c>
      <c r="E22" s="20">
        <v>14.5</v>
      </c>
      <c r="F22" s="57">
        <f t="shared" si="0"/>
        <v>17.11</v>
      </c>
      <c r="G22" s="48">
        <f t="shared" si="1"/>
        <v>131526.59999999998</v>
      </c>
      <c r="H22" s="20"/>
      <c r="I22" s="20"/>
      <c r="J22" s="20"/>
      <c r="K22" s="20"/>
    </row>
    <row r="23" spans="1:11" x14ac:dyDescent="0.25">
      <c r="A23" s="20">
        <v>11</v>
      </c>
      <c r="B23" s="77" t="s">
        <v>92</v>
      </c>
      <c r="C23" s="20">
        <f>[1]ЖФ!BK28</f>
        <v>8</v>
      </c>
      <c r="D23" s="20">
        <f>[1]ЖФ!BK14</f>
        <v>233.57</v>
      </c>
      <c r="E23" s="20">
        <v>14.5</v>
      </c>
      <c r="F23" s="57">
        <f t="shared" si="0"/>
        <v>17.11</v>
      </c>
      <c r="G23" s="48">
        <f t="shared" si="1"/>
        <v>40641.18</v>
      </c>
      <c r="H23" s="20"/>
      <c r="I23" s="20"/>
      <c r="J23" s="20"/>
      <c r="K23" s="20"/>
    </row>
    <row r="24" spans="1:11" s="60" customFormat="1" x14ac:dyDescent="0.25">
      <c r="A24" s="20">
        <v>85</v>
      </c>
      <c r="B24" s="77" t="s">
        <v>93</v>
      </c>
      <c r="C24" s="57">
        <f>[1]ЖФ!BV28</f>
        <v>74</v>
      </c>
      <c r="D24" s="57">
        <f>[1]ЖФ!BV14</f>
        <v>4046.2</v>
      </c>
      <c r="E24" s="58">
        <v>16.896000000000001</v>
      </c>
      <c r="F24" s="58">
        <f>E24*1.18</f>
        <v>19.937280000000001</v>
      </c>
      <c r="G24" s="59">
        <f>D24*E24*12</f>
        <v>820375.14240000001</v>
      </c>
      <c r="H24" s="57"/>
      <c r="I24" s="57"/>
      <c r="J24" s="57"/>
      <c r="K24" s="57"/>
    </row>
    <row r="25" spans="1:11" x14ac:dyDescent="0.25">
      <c r="A25" s="20">
        <v>12</v>
      </c>
      <c r="B25" s="77" t="s">
        <v>94</v>
      </c>
      <c r="C25" s="20">
        <f>[1]ЖФ!CA28</f>
        <v>24</v>
      </c>
      <c r="D25" s="20">
        <f>[1]ЖФ!CA14</f>
        <v>942.3</v>
      </c>
      <c r="E25" s="20">
        <v>14.5</v>
      </c>
      <c r="F25" s="57">
        <f t="shared" si="0"/>
        <v>17.11</v>
      </c>
      <c r="G25" s="48">
        <f t="shared" si="1"/>
        <v>163960.19999999998</v>
      </c>
      <c r="H25" s="20"/>
      <c r="I25" s="20"/>
      <c r="J25" s="20"/>
      <c r="K25" s="20"/>
    </row>
    <row r="26" spans="1:11" x14ac:dyDescent="0.25">
      <c r="A26" s="20">
        <v>13</v>
      </c>
      <c r="B26" s="77" t="s">
        <v>101</v>
      </c>
      <c r="C26" s="20">
        <f>[1]ЖФ!Z28</f>
        <v>15</v>
      </c>
      <c r="D26" s="20">
        <f>[1]ЖФ!Z14</f>
        <v>1081.5999999999999</v>
      </c>
      <c r="E26" s="20">
        <v>14.5</v>
      </c>
      <c r="F26" s="57">
        <f t="shared" si="0"/>
        <v>17.11</v>
      </c>
      <c r="G26" s="48">
        <f t="shared" si="1"/>
        <v>188198.39999999999</v>
      </c>
      <c r="H26" s="20"/>
      <c r="I26" s="20"/>
      <c r="J26" s="20"/>
      <c r="K26" s="20"/>
    </row>
    <row r="27" spans="1:11" x14ac:dyDescent="0.25">
      <c r="A27" s="20">
        <v>14</v>
      </c>
      <c r="B27" s="77" t="s">
        <v>102</v>
      </c>
      <c r="C27" s="20">
        <f>[1]ЖФ!AC28</f>
        <v>16</v>
      </c>
      <c r="D27" s="20">
        <f>[1]ЖФ!AC14</f>
        <v>646.6</v>
      </c>
      <c r="E27" s="20">
        <v>14.5</v>
      </c>
      <c r="F27" s="57">
        <f t="shared" si="0"/>
        <v>17.11</v>
      </c>
      <c r="G27" s="48">
        <f t="shared" si="1"/>
        <v>112508.40000000001</v>
      </c>
      <c r="H27" s="20"/>
      <c r="I27" s="20"/>
      <c r="J27" s="20"/>
      <c r="K27" s="20"/>
    </row>
    <row r="28" spans="1:11" s="60" customFormat="1" x14ac:dyDescent="0.25">
      <c r="A28" s="57">
        <v>86</v>
      </c>
      <c r="B28" s="77" t="s">
        <v>103</v>
      </c>
      <c r="C28" s="57">
        <f>[1]ЖФ!CG28</f>
        <v>16</v>
      </c>
      <c r="D28" s="57">
        <f>[1]ЖФ!CG14</f>
        <v>627.79999999999995</v>
      </c>
      <c r="E28" s="58">
        <v>16.896000000000001</v>
      </c>
      <c r="F28" s="58">
        <f>E28*1.18</f>
        <v>19.937280000000001</v>
      </c>
      <c r="G28" s="59">
        <f>D28*E28*12</f>
        <v>127287.70559999999</v>
      </c>
      <c r="H28" s="57"/>
      <c r="I28" s="57"/>
      <c r="J28" s="57"/>
      <c r="K28" s="57"/>
    </row>
    <row r="29" spans="1:11" x14ac:dyDescent="0.25">
      <c r="A29" s="20">
        <v>75</v>
      </c>
      <c r="B29" s="77" t="s">
        <v>95</v>
      </c>
      <c r="C29" s="20"/>
      <c r="D29" s="20">
        <f>[1]ЖФ!CI14</f>
        <v>629</v>
      </c>
      <c r="E29" s="20">
        <v>16</v>
      </c>
      <c r="F29" s="57">
        <f>E29*1.18</f>
        <v>18.88</v>
      </c>
      <c r="G29" s="48">
        <f>D29*E29*12</f>
        <v>120768</v>
      </c>
      <c r="H29" s="20"/>
      <c r="I29" s="20"/>
      <c r="J29" s="20"/>
      <c r="K29" s="20"/>
    </row>
    <row r="30" spans="1:11" x14ac:dyDescent="0.25">
      <c r="A30" s="20">
        <v>76</v>
      </c>
      <c r="B30" s="77" t="s">
        <v>96</v>
      </c>
      <c r="C30" s="20">
        <f>[1]ЖФ!CJ28</f>
        <v>24</v>
      </c>
      <c r="D30" s="20">
        <f>[1]ЖФ!CJ14</f>
        <v>1708.4</v>
      </c>
      <c r="E30" s="20">
        <v>16</v>
      </c>
      <c r="F30" s="57">
        <f>E30*1.18</f>
        <v>18.88</v>
      </c>
      <c r="G30" s="48">
        <f>D30*E30*12</f>
        <v>328012.80000000005</v>
      </c>
      <c r="H30" s="20"/>
      <c r="I30" s="20"/>
      <c r="J30" s="20"/>
      <c r="K30" s="20"/>
    </row>
    <row r="31" spans="1:11" x14ac:dyDescent="0.25">
      <c r="A31" s="20"/>
      <c r="B31" s="57"/>
      <c r="C31" s="20"/>
      <c r="D31" s="20"/>
      <c r="E31" s="20"/>
      <c r="F31" s="57"/>
      <c r="G31" s="48"/>
      <c r="H31" s="20"/>
      <c r="I31" s="20"/>
      <c r="J31" s="20"/>
      <c r="K31" s="20"/>
    </row>
    <row r="32" spans="1:11" x14ac:dyDescent="0.25">
      <c r="A32" s="20">
        <v>87</v>
      </c>
      <c r="B32" s="77" t="s">
        <v>171</v>
      </c>
      <c r="C32" s="20">
        <v>8</v>
      </c>
      <c r="D32" s="20">
        <f>[1]ЖФ!BH14</f>
        <v>623</v>
      </c>
      <c r="E32" s="20">
        <v>12.35</v>
      </c>
      <c r="F32" s="56">
        <f>E32*1.18</f>
        <v>14.572999999999999</v>
      </c>
      <c r="G32" s="48">
        <f>D32*E32*12</f>
        <v>92328.6</v>
      </c>
      <c r="H32" s="20"/>
      <c r="I32" s="20"/>
      <c r="J32" s="20"/>
      <c r="K32" s="20"/>
    </row>
    <row r="33" spans="1:11" x14ac:dyDescent="0.25">
      <c r="A33" s="20">
        <v>7</v>
      </c>
      <c r="B33" s="77" t="s">
        <v>89</v>
      </c>
      <c r="C33" s="20">
        <f>[1]ЖФ!AW45</f>
        <v>0</v>
      </c>
      <c r="D33" s="20">
        <f>[1]ЖФ!AW31</f>
        <v>0</v>
      </c>
      <c r="E33" s="20">
        <v>14.5</v>
      </c>
      <c r="F33" s="57">
        <f>E33*1.18</f>
        <v>17.11</v>
      </c>
      <c r="G33" s="48">
        <f>D33*E33*12</f>
        <v>0</v>
      </c>
      <c r="H33" s="20"/>
      <c r="I33" s="20"/>
      <c r="J33" s="20"/>
      <c r="K33" s="20"/>
    </row>
    <row r="34" spans="1:11" s="42" customFormat="1" ht="12.75" x14ac:dyDescent="0.2">
      <c r="A34" s="49"/>
      <c r="B34" s="49" t="s">
        <v>104</v>
      </c>
      <c r="C34" s="50">
        <f>SUM(C8:C27)</f>
        <v>719</v>
      </c>
      <c r="D34" s="50">
        <f>SUM(D8:D27)</f>
        <v>32379.06</v>
      </c>
      <c r="E34" s="50">
        <f>G34/D34/12</f>
        <v>15.567886864905899</v>
      </c>
      <c r="F34" s="50">
        <f>E34*1.18</f>
        <v>18.37010650058896</v>
      </c>
      <c r="G34" s="50">
        <f>SUM(G8:G27)</f>
        <v>6048882.5144640002</v>
      </c>
      <c r="H34" s="50"/>
      <c r="I34" s="50"/>
      <c r="J34" s="50"/>
      <c r="K34" s="50"/>
    </row>
    <row r="35" spans="1:11" s="47" customFormat="1" x14ac:dyDescent="0.25">
      <c r="A35" s="45" t="s">
        <v>105</v>
      </c>
      <c r="B35" s="45" t="s">
        <v>106</v>
      </c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20">
        <v>15</v>
      </c>
      <c r="B36" s="20" t="s">
        <v>107</v>
      </c>
      <c r="C36" s="20">
        <f>[1]ЖФ!E28</f>
        <v>119</v>
      </c>
      <c r="D36" s="20">
        <f>[1]ЖФ!E14</f>
        <v>5718.6</v>
      </c>
      <c r="E36" s="20">
        <v>16</v>
      </c>
      <c r="F36" s="57">
        <f t="shared" si="0"/>
        <v>18.88</v>
      </c>
      <c r="G36" s="48">
        <f t="shared" ref="G36:G93" si="2">D36*E36*12</f>
        <v>1097971.2000000002</v>
      </c>
      <c r="H36" s="20"/>
      <c r="I36" s="20"/>
      <c r="J36" s="20"/>
      <c r="K36" s="20"/>
    </row>
    <row r="37" spans="1:11" x14ac:dyDescent="0.25">
      <c r="A37" s="20">
        <v>16</v>
      </c>
      <c r="B37" s="20" t="s">
        <v>108</v>
      </c>
      <c r="C37" s="20">
        <v>8</v>
      </c>
      <c r="D37" s="20">
        <f>[1]ЖФ!F14</f>
        <v>5357.29</v>
      </c>
      <c r="E37" s="20">
        <v>16</v>
      </c>
      <c r="F37" s="57">
        <f t="shared" si="0"/>
        <v>18.88</v>
      </c>
      <c r="G37" s="48">
        <f t="shared" si="2"/>
        <v>1028599.6799999999</v>
      </c>
      <c r="H37" s="20"/>
      <c r="I37" s="20"/>
      <c r="J37" s="20"/>
      <c r="K37" s="20"/>
    </row>
    <row r="38" spans="1:11" x14ac:dyDescent="0.25">
      <c r="A38" s="20">
        <v>17</v>
      </c>
      <c r="B38" s="20" t="s">
        <v>109</v>
      </c>
      <c r="C38" s="20">
        <v>1</v>
      </c>
      <c r="D38" s="20">
        <f>[1]ЖФ!G14</f>
        <v>4520.3999999999996</v>
      </c>
      <c r="E38" s="20">
        <v>16</v>
      </c>
      <c r="F38" s="57">
        <f t="shared" si="0"/>
        <v>18.88</v>
      </c>
      <c r="G38" s="48">
        <f t="shared" si="2"/>
        <v>867916.79999999993</v>
      </c>
      <c r="H38" s="20"/>
      <c r="I38" s="20"/>
      <c r="J38" s="20"/>
      <c r="K38" s="20"/>
    </row>
    <row r="39" spans="1:11" x14ac:dyDescent="0.25">
      <c r="A39" s="20">
        <v>18</v>
      </c>
      <c r="B39" s="20" t="s">
        <v>110</v>
      </c>
      <c r="C39" s="20">
        <v>1</v>
      </c>
      <c r="D39" s="20">
        <f>[1]ЖФ!H14</f>
        <v>1789.5</v>
      </c>
      <c r="E39" s="20">
        <v>16</v>
      </c>
      <c r="F39" s="57">
        <f t="shared" si="0"/>
        <v>18.88</v>
      </c>
      <c r="G39" s="48">
        <f t="shared" si="2"/>
        <v>343584</v>
      </c>
      <c r="H39" s="20"/>
      <c r="I39" s="20"/>
      <c r="J39" s="20"/>
      <c r="K39" s="20"/>
    </row>
    <row r="40" spans="1:11" x14ac:dyDescent="0.25">
      <c r="A40" s="20">
        <v>19</v>
      </c>
      <c r="B40" s="20" t="s">
        <v>111</v>
      </c>
      <c r="C40" s="20">
        <v>1</v>
      </c>
      <c r="D40" s="20">
        <f>[1]ЖФ!I14</f>
        <v>653.70000000000005</v>
      </c>
      <c r="E40" s="20">
        <v>16</v>
      </c>
      <c r="F40" s="57">
        <f t="shared" si="0"/>
        <v>18.88</v>
      </c>
      <c r="G40" s="48">
        <f t="shared" si="2"/>
        <v>125510.40000000001</v>
      </c>
      <c r="H40" s="20"/>
      <c r="I40" s="20"/>
      <c r="J40" s="20"/>
      <c r="K40" s="20"/>
    </row>
    <row r="41" spans="1:11" x14ac:dyDescent="0.25">
      <c r="A41" s="20">
        <v>20</v>
      </c>
      <c r="B41" s="20" t="s">
        <v>112</v>
      </c>
      <c r="C41" s="20">
        <v>1</v>
      </c>
      <c r="D41" s="20">
        <f>[1]ЖФ!R14</f>
        <v>657.3</v>
      </c>
      <c r="E41" s="20">
        <v>16</v>
      </c>
      <c r="F41" s="57">
        <f t="shared" si="0"/>
        <v>18.88</v>
      </c>
      <c r="G41" s="48">
        <f t="shared" si="2"/>
        <v>126201.59999999999</v>
      </c>
      <c r="H41" s="20"/>
      <c r="I41" s="20"/>
      <c r="J41" s="20"/>
      <c r="K41" s="20"/>
    </row>
    <row r="42" spans="1:11" x14ac:dyDescent="0.25">
      <c r="A42" s="20">
        <v>21</v>
      </c>
      <c r="B42" s="20" t="s">
        <v>113</v>
      </c>
      <c r="C42" s="20">
        <v>1</v>
      </c>
      <c r="D42" s="20">
        <f>[1]ЖФ!S14</f>
        <v>630.29999999999995</v>
      </c>
      <c r="E42" s="20">
        <v>16</v>
      </c>
      <c r="F42" s="57">
        <f t="shared" si="0"/>
        <v>18.88</v>
      </c>
      <c r="G42" s="48">
        <f t="shared" si="2"/>
        <v>121017.59999999999</v>
      </c>
      <c r="H42" s="20"/>
      <c r="I42" s="20"/>
      <c r="J42" s="20"/>
      <c r="K42" s="20"/>
    </row>
    <row r="43" spans="1:11" x14ac:dyDescent="0.25">
      <c r="A43" s="20">
        <v>22</v>
      </c>
      <c r="B43" s="20" t="s">
        <v>114</v>
      </c>
      <c r="C43" s="20">
        <v>2</v>
      </c>
      <c r="D43" s="20">
        <f>[1]ЖФ!J14</f>
        <v>655.7</v>
      </c>
      <c r="E43" s="20">
        <v>16</v>
      </c>
      <c r="F43" s="57">
        <f t="shared" si="0"/>
        <v>18.88</v>
      </c>
      <c r="G43" s="48">
        <f t="shared" si="2"/>
        <v>125894.40000000001</v>
      </c>
      <c r="H43" s="20"/>
      <c r="I43" s="20"/>
      <c r="J43" s="20"/>
      <c r="K43" s="20"/>
    </row>
    <row r="44" spans="1:11" x14ac:dyDescent="0.25">
      <c r="A44" s="20">
        <v>23</v>
      </c>
      <c r="B44" s="20" t="s">
        <v>115</v>
      </c>
      <c r="C44" s="20">
        <v>4</v>
      </c>
      <c r="D44" s="20">
        <f>[1]ЖФ!K14</f>
        <v>643.79999999999995</v>
      </c>
      <c r="E44" s="20">
        <v>16</v>
      </c>
      <c r="F44" s="57">
        <f t="shared" si="0"/>
        <v>18.88</v>
      </c>
      <c r="G44" s="48">
        <f t="shared" si="2"/>
        <v>123609.59999999999</v>
      </c>
      <c r="H44" s="20"/>
      <c r="I44" s="20"/>
      <c r="J44" s="20"/>
      <c r="K44" s="20"/>
    </row>
    <row r="45" spans="1:11" x14ac:dyDescent="0.25">
      <c r="A45" s="20">
        <v>24</v>
      </c>
      <c r="B45" s="20" t="s">
        <v>116</v>
      </c>
      <c r="C45" s="20">
        <v>3</v>
      </c>
      <c r="D45" s="20">
        <f>[1]ЖФ!N14</f>
        <v>7963.5999999999995</v>
      </c>
      <c r="E45" s="20">
        <v>16</v>
      </c>
      <c r="F45" s="57">
        <f t="shared" si="0"/>
        <v>18.88</v>
      </c>
      <c r="G45" s="48">
        <f t="shared" si="2"/>
        <v>1529011.2</v>
      </c>
      <c r="H45" s="20"/>
      <c r="I45" s="20"/>
      <c r="J45" s="20"/>
      <c r="K45" s="20"/>
    </row>
    <row r="46" spans="1:11" x14ac:dyDescent="0.25">
      <c r="A46" s="20">
        <v>25</v>
      </c>
      <c r="B46" s="20" t="s">
        <v>117</v>
      </c>
      <c r="C46" s="20"/>
      <c r="D46" s="20">
        <f>[1]ЖФ!O14</f>
        <v>377</v>
      </c>
      <c r="E46" s="20">
        <v>16</v>
      </c>
      <c r="F46" s="57">
        <f t="shared" si="0"/>
        <v>18.88</v>
      </c>
      <c r="G46" s="48">
        <f t="shared" si="2"/>
        <v>72384</v>
      </c>
      <c r="H46" s="20"/>
      <c r="I46" s="20"/>
      <c r="J46" s="20"/>
      <c r="K46" s="20"/>
    </row>
    <row r="47" spans="1:11" x14ac:dyDescent="0.25">
      <c r="A47" s="20">
        <v>26</v>
      </c>
      <c r="B47" s="20" t="s">
        <v>118</v>
      </c>
      <c r="C47" s="20"/>
      <c r="D47" s="20">
        <f>[1]ЖФ!P14</f>
        <v>658</v>
      </c>
      <c r="E47" s="20">
        <v>16</v>
      </c>
      <c r="F47" s="57">
        <f t="shared" si="0"/>
        <v>18.88</v>
      </c>
      <c r="G47" s="48">
        <f t="shared" si="2"/>
        <v>126336</v>
      </c>
      <c r="H47" s="20"/>
      <c r="I47" s="20"/>
      <c r="J47" s="20"/>
      <c r="K47" s="20"/>
    </row>
    <row r="48" spans="1:11" x14ac:dyDescent="0.25">
      <c r="A48" s="20">
        <v>27</v>
      </c>
      <c r="B48" s="20" t="s">
        <v>119</v>
      </c>
      <c r="C48" s="20"/>
      <c r="D48" s="20">
        <f>[1]ЖФ!T14</f>
        <v>631.9</v>
      </c>
      <c r="E48" s="20">
        <v>16</v>
      </c>
      <c r="F48" s="57">
        <f t="shared" si="0"/>
        <v>18.88</v>
      </c>
      <c r="G48" s="48">
        <f t="shared" si="2"/>
        <v>121324.79999999999</v>
      </c>
      <c r="H48" s="20"/>
      <c r="I48" s="20"/>
      <c r="J48" s="20"/>
      <c r="K48" s="20"/>
    </row>
    <row r="49" spans="1:11" x14ac:dyDescent="0.25">
      <c r="A49" s="20">
        <v>28</v>
      </c>
      <c r="B49" s="20" t="s">
        <v>120</v>
      </c>
      <c r="C49" s="20"/>
      <c r="D49" s="20">
        <f>[1]ЖФ!U14</f>
        <v>1005.3</v>
      </c>
      <c r="E49" s="20">
        <v>16</v>
      </c>
      <c r="F49" s="57">
        <f t="shared" si="0"/>
        <v>18.88</v>
      </c>
      <c r="G49" s="48">
        <f t="shared" si="2"/>
        <v>193017.59999999998</v>
      </c>
      <c r="H49" s="20"/>
      <c r="I49" s="20"/>
      <c r="J49" s="20"/>
      <c r="K49" s="20"/>
    </row>
    <row r="50" spans="1:11" x14ac:dyDescent="0.25">
      <c r="A50" s="20">
        <v>30</v>
      </c>
      <c r="B50" s="20" t="s">
        <v>121</v>
      </c>
      <c r="C50" s="20"/>
      <c r="D50" s="20">
        <f>[1]ЖФ!X14</f>
        <v>1491.1999999999998</v>
      </c>
      <c r="E50" s="20">
        <v>16</v>
      </c>
      <c r="F50" s="57">
        <f t="shared" si="0"/>
        <v>18.88</v>
      </c>
      <c r="G50" s="48">
        <f t="shared" si="2"/>
        <v>286310.39999999997</v>
      </c>
      <c r="H50" s="20"/>
      <c r="I50" s="20"/>
      <c r="J50" s="20"/>
      <c r="K50" s="20"/>
    </row>
    <row r="51" spans="1:11" x14ac:dyDescent="0.25">
      <c r="A51" s="20">
        <v>31</v>
      </c>
      <c r="B51" s="20" t="s">
        <v>122</v>
      </c>
      <c r="C51" s="20"/>
      <c r="D51" s="20">
        <f>[1]ЖФ!Y14</f>
        <v>1080.2</v>
      </c>
      <c r="E51" s="20">
        <v>16</v>
      </c>
      <c r="F51" s="57">
        <f t="shared" si="0"/>
        <v>18.88</v>
      </c>
      <c r="G51" s="48">
        <f t="shared" si="2"/>
        <v>207398.40000000002</v>
      </c>
      <c r="H51" s="20"/>
      <c r="I51" s="20"/>
      <c r="J51" s="20"/>
      <c r="K51" s="20"/>
    </row>
    <row r="52" spans="1:11" x14ac:dyDescent="0.25">
      <c r="A52" s="20">
        <v>32</v>
      </c>
      <c r="B52" s="20" t="s">
        <v>123</v>
      </c>
      <c r="C52" s="20"/>
      <c r="D52" s="20">
        <f>[1]ЖФ!AA14</f>
        <v>623.5</v>
      </c>
      <c r="E52" s="20">
        <v>16</v>
      </c>
      <c r="F52" s="57">
        <f t="shared" si="0"/>
        <v>18.88</v>
      </c>
      <c r="G52" s="48">
        <f t="shared" si="2"/>
        <v>119712</v>
      </c>
      <c r="H52" s="20"/>
      <c r="I52" s="20"/>
      <c r="J52" s="20"/>
      <c r="K52" s="20"/>
    </row>
    <row r="53" spans="1:11" x14ac:dyDescent="0.25">
      <c r="A53" s="20">
        <v>33</v>
      </c>
      <c r="B53" s="20" t="s">
        <v>124</v>
      </c>
      <c r="C53" s="20">
        <v>3</v>
      </c>
      <c r="D53" s="20">
        <f>[1]ЖФ!AB14</f>
        <v>607.79999999999995</v>
      </c>
      <c r="E53" s="20">
        <v>16</v>
      </c>
      <c r="F53" s="57">
        <f t="shared" si="0"/>
        <v>18.88</v>
      </c>
      <c r="G53" s="48">
        <f t="shared" si="2"/>
        <v>116697.59999999999</v>
      </c>
      <c r="H53" s="20"/>
      <c r="I53" s="20"/>
      <c r="J53" s="20"/>
      <c r="K53" s="20"/>
    </row>
    <row r="54" spans="1:11" x14ac:dyDescent="0.25">
      <c r="A54" s="20">
        <v>34</v>
      </c>
      <c r="B54" s="20" t="s">
        <v>125</v>
      </c>
      <c r="C54" s="20"/>
      <c r="D54" s="20">
        <f>[1]ЖФ!W14</f>
        <v>4171.3</v>
      </c>
      <c r="E54" s="20">
        <v>16</v>
      </c>
      <c r="F54" s="57">
        <f t="shared" si="0"/>
        <v>18.88</v>
      </c>
      <c r="G54" s="48">
        <f t="shared" si="2"/>
        <v>800889.60000000009</v>
      </c>
      <c r="H54" s="20"/>
      <c r="I54" s="20"/>
      <c r="J54" s="20"/>
      <c r="K54" s="20"/>
    </row>
    <row r="55" spans="1:11" x14ac:dyDescent="0.25">
      <c r="A55" s="20">
        <v>35</v>
      </c>
      <c r="B55" s="20" t="s">
        <v>126</v>
      </c>
      <c r="C55" s="20">
        <v>1</v>
      </c>
      <c r="D55" s="20">
        <f>[1]ЖФ!AD14</f>
        <v>480.2</v>
      </c>
      <c r="E55" s="20">
        <v>16</v>
      </c>
      <c r="F55" s="57">
        <f t="shared" si="0"/>
        <v>18.88</v>
      </c>
      <c r="G55" s="48">
        <f t="shared" si="2"/>
        <v>92198.399999999994</v>
      </c>
      <c r="H55" s="20"/>
      <c r="I55" s="20"/>
      <c r="J55" s="20"/>
      <c r="K55" s="20"/>
    </row>
    <row r="56" spans="1:11" x14ac:dyDescent="0.25">
      <c r="A56" s="20">
        <v>36</v>
      </c>
      <c r="B56" s="20" t="s">
        <v>127</v>
      </c>
      <c r="C56" s="20">
        <v>3</v>
      </c>
      <c r="D56" s="20">
        <f>[1]ЖФ!AV14</f>
        <v>0</v>
      </c>
      <c r="E56" s="20">
        <v>16</v>
      </c>
      <c r="F56" s="57">
        <f t="shared" si="0"/>
        <v>18.88</v>
      </c>
      <c r="G56" s="48">
        <f t="shared" si="2"/>
        <v>0</v>
      </c>
      <c r="H56" s="20"/>
      <c r="I56" s="20"/>
      <c r="J56" s="20"/>
      <c r="K56" s="20"/>
    </row>
    <row r="57" spans="1:11" x14ac:dyDescent="0.25">
      <c r="A57" s="20">
        <v>37</v>
      </c>
      <c r="B57" s="20" t="s">
        <v>128</v>
      </c>
      <c r="C57" s="20">
        <v>4</v>
      </c>
      <c r="D57" s="20">
        <f>[1]ЖФ!AE14</f>
        <v>4279.5599999999995</v>
      </c>
      <c r="E57" s="20">
        <v>16</v>
      </c>
      <c r="F57" s="57">
        <f t="shared" si="0"/>
        <v>18.88</v>
      </c>
      <c r="G57" s="48">
        <f t="shared" si="2"/>
        <v>821675.5199999999</v>
      </c>
      <c r="H57" s="20"/>
      <c r="I57" s="20"/>
      <c r="J57" s="20"/>
      <c r="K57" s="20"/>
    </row>
    <row r="58" spans="1:11" x14ac:dyDescent="0.25">
      <c r="A58" s="20">
        <v>38</v>
      </c>
      <c r="B58" s="20" t="s">
        <v>129</v>
      </c>
      <c r="C58" s="20">
        <v>1</v>
      </c>
      <c r="D58" s="20">
        <f>[1]ЖФ!AF14</f>
        <v>3814.7</v>
      </c>
      <c r="E58" s="20">
        <v>16</v>
      </c>
      <c r="F58" s="57">
        <f t="shared" si="0"/>
        <v>18.88</v>
      </c>
      <c r="G58" s="48">
        <f t="shared" si="2"/>
        <v>732422.39999999991</v>
      </c>
      <c r="H58" s="20"/>
      <c r="I58" s="20"/>
      <c r="J58" s="20"/>
      <c r="K58" s="20"/>
    </row>
    <row r="59" spans="1:11" x14ac:dyDescent="0.25">
      <c r="A59" s="20">
        <v>39</v>
      </c>
      <c r="B59" s="20" t="s">
        <v>130</v>
      </c>
      <c r="C59" s="20">
        <v>5</v>
      </c>
      <c r="D59" s="20">
        <f>[1]ЖФ!AG14</f>
        <v>6378.5</v>
      </c>
      <c r="E59" s="20">
        <v>16</v>
      </c>
      <c r="F59" s="57">
        <f t="shared" si="0"/>
        <v>18.88</v>
      </c>
      <c r="G59" s="48">
        <f t="shared" si="2"/>
        <v>1224672</v>
      </c>
      <c r="H59" s="20"/>
      <c r="I59" s="20"/>
      <c r="J59" s="20"/>
      <c r="K59" s="20"/>
    </row>
    <row r="60" spans="1:11" x14ac:dyDescent="0.25">
      <c r="A60" s="20">
        <v>40</v>
      </c>
      <c r="B60" s="20" t="s">
        <v>131</v>
      </c>
      <c r="C60" s="20">
        <v>3</v>
      </c>
      <c r="D60" s="20">
        <f>[1]ЖФ!AI14</f>
        <v>6657.9</v>
      </c>
      <c r="E60" s="20">
        <v>16</v>
      </c>
      <c r="F60" s="57">
        <f t="shared" si="0"/>
        <v>18.88</v>
      </c>
      <c r="G60" s="48">
        <f t="shared" si="2"/>
        <v>1278316.7999999998</v>
      </c>
      <c r="H60" s="20"/>
      <c r="I60" s="20"/>
      <c r="J60" s="20"/>
      <c r="K60" s="20"/>
    </row>
    <row r="61" spans="1:11" x14ac:dyDescent="0.25">
      <c r="A61" s="20">
        <v>41</v>
      </c>
      <c r="B61" s="20" t="s">
        <v>132</v>
      </c>
      <c r="C61" s="20">
        <v>2</v>
      </c>
      <c r="D61" s="20">
        <f>[1]ЖФ!AK14</f>
        <v>6171.3</v>
      </c>
      <c r="E61" s="20">
        <v>16</v>
      </c>
      <c r="F61" s="57">
        <f t="shared" si="0"/>
        <v>18.88</v>
      </c>
      <c r="G61" s="48">
        <f t="shared" si="2"/>
        <v>1184889.6000000001</v>
      </c>
      <c r="H61" s="20"/>
      <c r="I61" s="20"/>
      <c r="J61" s="20"/>
      <c r="K61" s="20"/>
    </row>
    <row r="62" spans="1:11" x14ac:dyDescent="0.25">
      <c r="A62" s="20">
        <v>42</v>
      </c>
      <c r="B62" s="20" t="s">
        <v>133</v>
      </c>
      <c r="C62" s="20">
        <v>2</v>
      </c>
      <c r="D62" s="20">
        <f>[1]ЖФ!AL14</f>
        <v>5608.7</v>
      </c>
      <c r="E62" s="20">
        <v>16</v>
      </c>
      <c r="F62" s="57">
        <f t="shared" si="0"/>
        <v>18.88</v>
      </c>
      <c r="G62" s="48">
        <f t="shared" si="2"/>
        <v>1076870.3999999999</v>
      </c>
      <c r="H62" s="20"/>
      <c r="I62" s="20"/>
      <c r="J62" s="20"/>
      <c r="K62" s="20"/>
    </row>
    <row r="63" spans="1:11" x14ac:dyDescent="0.25">
      <c r="A63" s="20">
        <v>43</v>
      </c>
      <c r="B63" s="20" t="s">
        <v>134</v>
      </c>
      <c r="C63" s="20">
        <v>5</v>
      </c>
      <c r="D63" s="20">
        <f>[1]ЖФ!AM14</f>
        <v>3794.9</v>
      </c>
      <c r="E63" s="20">
        <v>16</v>
      </c>
      <c r="F63" s="57">
        <f t="shared" si="0"/>
        <v>18.88</v>
      </c>
      <c r="G63" s="48">
        <f t="shared" si="2"/>
        <v>728620.8</v>
      </c>
      <c r="H63" s="20"/>
      <c r="I63" s="20"/>
      <c r="J63" s="20"/>
      <c r="K63" s="20"/>
    </row>
    <row r="64" spans="1:11" x14ac:dyDescent="0.25">
      <c r="A64" s="20">
        <v>44</v>
      </c>
      <c r="B64" s="20" t="s">
        <v>135</v>
      </c>
      <c r="C64" s="20">
        <v>2</v>
      </c>
      <c r="D64" s="20">
        <f>[1]ЖФ!AN14</f>
        <v>7569.5</v>
      </c>
      <c r="E64" s="20">
        <v>16</v>
      </c>
      <c r="F64" s="57">
        <f t="shared" si="0"/>
        <v>18.88</v>
      </c>
      <c r="G64" s="48">
        <f t="shared" si="2"/>
        <v>1453344</v>
      </c>
      <c r="H64" s="20"/>
      <c r="I64" s="20"/>
      <c r="J64" s="20"/>
      <c r="K64" s="20"/>
    </row>
    <row r="65" spans="1:11" x14ac:dyDescent="0.25">
      <c r="A65" s="20">
        <v>45</v>
      </c>
      <c r="B65" s="20" t="s">
        <v>136</v>
      </c>
      <c r="C65" s="20">
        <v>8</v>
      </c>
      <c r="D65" s="20">
        <f>[1]ЖФ!AP14</f>
        <v>319.39999999999998</v>
      </c>
      <c r="E65" s="20">
        <v>16</v>
      </c>
      <c r="F65" s="57">
        <f t="shared" si="0"/>
        <v>18.88</v>
      </c>
      <c r="G65" s="48">
        <f t="shared" si="2"/>
        <v>61324.799999999996</v>
      </c>
      <c r="H65" s="20"/>
      <c r="I65" s="20"/>
      <c r="J65" s="20"/>
      <c r="K65" s="20"/>
    </row>
    <row r="66" spans="1:11" x14ac:dyDescent="0.25">
      <c r="A66" s="20">
        <v>46</v>
      </c>
      <c r="B66" s="20" t="s">
        <v>137</v>
      </c>
      <c r="C66" s="20"/>
      <c r="D66" s="20">
        <f>[1]ЖФ!AQ14</f>
        <v>7057.3</v>
      </c>
      <c r="E66" s="20">
        <v>16</v>
      </c>
      <c r="F66" s="57">
        <f t="shared" si="0"/>
        <v>18.88</v>
      </c>
      <c r="G66" s="48">
        <f t="shared" si="2"/>
        <v>1355001.6</v>
      </c>
      <c r="H66" s="20"/>
      <c r="I66" s="20"/>
      <c r="J66" s="20"/>
      <c r="K66" s="20"/>
    </row>
    <row r="67" spans="1:11" x14ac:dyDescent="0.25">
      <c r="A67" s="20">
        <v>47</v>
      </c>
      <c r="B67" s="20" t="s">
        <v>138</v>
      </c>
      <c r="C67" s="20">
        <v>8</v>
      </c>
      <c r="D67" s="20">
        <f>[1]ЖФ!AR14</f>
        <v>3813.8</v>
      </c>
      <c r="E67" s="20">
        <v>16</v>
      </c>
      <c r="F67" s="57">
        <f t="shared" si="0"/>
        <v>18.88</v>
      </c>
      <c r="G67" s="48">
        <f t="shared" si="2"/>
        <v>732249.60000000009</v>
      </c>
      <c r="H67" s="20"/>
      <c r="I67" s="20"/>
      <c r="J67" s="20"/>
      <c r="K67" s="20"/>
    </row>
    <row r="68" spans="1:11" x14ac:dyDescent="0.25">
      <c r="A68" s="20">
        <v>48</v>
      </c>
      <c r="B68" s="20" t="s">
        <v>139</v>
      </c>
      <c r="C68" s="20">
        <v>3</v>
      </c>
      <c r="D68" s="20">
        <f>[1]ЖФ!AS14</f>
        <v>4061.13</v>
      </c>
      <c r="E68" s="20">
        <v>16</v>
      </c>
      <c r="F68" s="57">
        <f t="shared" si="0"/>
        <v>18.88</v>
      </c>
      <c r="G68" s="48">
        <f t="shared" si="2"/>
        <v>779736.96</v>
      </c>
      <c r="H68" s="20"/>
      <c r="I68" s="20"/>
      <c r="J68" s="20"/>
      <c r="K68" s="20"/>
    </row>
    <row r="69" spans="1:11" x14ac:dyDescent="0.25">
      <c r="A69" s="20">
        <v>49</v>
      </c>
      <c r="B69" s="20" t="s">
        <v>140</v>
      </c>
      <c r="C69" s="20">
        <v>33</v>
      </c>
      <c r="D69" s="20">
        <f>[1]ЖФ!AT14</f>
        <v>4159.6099999999997</v>
      </c>
      <c r="E69" s="20">
        <v>16</v>
      </c>
      <c r="F69" s="57">
        <f t="shared" si="0"/>
        <v>18.88</v>
      </c>
      <c r="G69" s="48">
        <f t="shared" si="2"/>
        <v>798645.11999999988</v>
      </c>
      <c r="H69" s="20"/>
      <c r="I69" s="20"/>
      <c r="J69" s="20"/>
      <c r="K69" s="20"/>
    </row>
    <row r="70" spans="1:11" x14ac:dyDescent="0.25">
      <c r="A70" s="20">
        <v>50</v>
      </c>
      <c r="B70" s="20" t="s">
        <v>141</v>
      </c>
      <c r="C70" s="20">
        <v>6</v>
      </c>
      <c r="D70" s="20">
        <f>[1]ЖФ!BB14</f>
        <v>1724.6</v>
      </c>
      <c r="E70" s="20">
        <v>16</v>
      </c>
      <c r="F70" s="57">
        <f t="shared" si="0"/>
        <v>18.88</v>
      </c>
      <c r="G70" s="48">
        <f t="shared" si="2"/>
        <v>331123.19999999995</v>
      </c>
      <c r="H70" s="20"/>
      <c r="I70" s="20"/>
      <c r="J70" s="20"/>
      <c r="K70" s="20"/>
    </row>
    <row r="71" spans="1:11" x14ac:dyDescent="0.25">
      <c r="A71" s="20">
        <v>51</v>
      </c>
      <c r="B71" s="20" t="s">
        <v>142</v>
      </c>
      <c r="C71" s="20">
        <v>5</v>
      </c>
      <c r="D71" s="20">
        <f>[1]ЖФ!BI14</f>
        <v>921.9</v>
      </c>
      <c r="E71" s="20">
        <v>16</v>
      </c>
      <c r="F71" s="57">
        <f t="shared" si="0"/>
        <v>18.88</v>
      </c>
      <c r="G71" s="48">
        <f t="shared" si="2"/>
        <v>177004.79999999999</v>
      </c>
      <c r="H71" s="20"/>
      <c r="I71" s="20"/>
      <c r="J71" s="20"/>
      <c r="K71" s="20"/>
    </row>
    <row r="72" spans="1:11" x14ac:dyDescent="0.25">
      <c r="A72" s="20">
        <v>52</v>
      </c>
      <c r="B72" s="20" t="s">
        <v>143</v>
      </c>
      <c r="C72" s="20"/>
      <c r="D72" s="20">
        <f>[1]ЖФ!BN14</f>
        <v>715</v>
      </c>
      <c r="E72" s="20">
        <v>16</v>
      </c>
      <c r="F72" s="57">
        <f t="shared" si="0"/>
        <v>18.88</v>
      </c>
      <c r="G72" s="48">
        <f t="shared" si="2"/>
        <v>137280</v>
      </c>
      <c r="H72" s="20"/>
      <c r="I72" s="20"/>
      <c r="J72" s="20"/>
      <c r="K72" s="20"/>
    </row>
    <row r="73" spans="1:11" x14ac:dyDescent="0.25">
      <c r="A73" s="20">
        <v>53</v>
      </c>
      <c r="B73" s="20" t="s">
        <v>144</v>
      </c>
      <c r="C73" s="20">
        <v>3</v>
      </c>
      <c r="D73" s="20">
        <f>[1]ЖФ!BQ14</f>
        <v>1502.2</v>
      </c>
      <c r="E73" s="20">
        <v>16</v>
      </c>
      <c r="F73" s="57">
        <f t="shared" si="0"/>
        <v>18.88</v>
      </c>
      <c r="G73" s="48">
        <f t="shared" si="2"/>
        <v>288422.40000000002</v>
      </c>
      <c r="H73" s="20"/>
      <c r="I73" s="20"/>
      <c r="J73" s="20"/>
      <c r="K73" s="20"/>
    </row>
    <row r="74" spans="1:11" x14ac:dyDescent="0.25">
      <c r="A74" s="20">
        <v>54</v>
      </c>
      <c r="B74" s="20" t="s">
        <v>145</v>
      </c>
      <c r="C74" s="20"/>
      <c r="D74" s="20">
        <f>[1]ЖФ!BC14</f>
        <v>1126.5</v>
      </c>
      <c r="E74" s="20">
        <v>16</v>
      </c>
      <c r="F74" s="57">
        <f t="shared" si="0"/>
        <v>18.88</v>
      </c>
      <c r="G74" s="48">
        <f t="shared" si="2"/>
        <v>216288</v>
      </c>
      <c r="H74" s="20"/>
      <c r="I74" s="20"/>
      <c r="J74" s="20"/>
      <c r="K74" s="20"/>
    </row>
    <row r="75" spans="1:11" x14ac:dyDescent="0.25">
      <c r="A75" s="20">
        <v>55</v>
      </c>
      <c r="B75" s="20" t="s">
        <v>146</v>
      </c>
      <c r="C75" s="20">
        <v>1</v>
      </c>
      <c r="D75" s="20">
        <f>[1]ЖФ!BE14</f>
        <v>1111.5</v>
      </c>
      <c r="E75" s="20">
        <v>16</v>
      </c>
      <c r="F75" s="57">
        <f t="shared" si="0"/>
        <v>18.88</v>
      </c>
      <c r="G75" s="48">
        <f t="shared" si="2"/>
        <v>213408</v>
      </c>
      <c r="H75" s="20"/>
      <c r="I75" s="20"/>
      <c r="J75" s="20"/>
      <c r="K75" s="20"/>
    </row>
    <row r="76" spans="1:11" x14ac:dyDescent="0.25">
      <c r="A76" s="20">
        <v>56</v>
      </c>
      <c r="B76" s="20" t="s">
        <v>147</v>
      </c>
      <c r="C76" s="20">
        <v>2</v>
      </c>
      <c r="D76" s="20">
        <f>[1]ЖФ!BF14</f>
        <v>625.1</v>
      </c>
      <c r="E76" s="20">
        <v>16</v>
      </c>
      <c r="F76" s="57">
        <f t="shared" si="0"/>
        <v>18.88</v>
      </c>
      <c r="G76" s="48">
        <f t="shared" si="2"/>
        <v>120019.20000000001</v>
      </c>
      <c r="H76" s="20"/>
      <c r="I76" s="20"/>
      <c r="J76" s="20"/>
      <c r="K76" s="20"/>
    </row>
    <row r="77" spans="1:11" x14ac:dyDescent="0.25">
      <c r="A77" s="20">
        <v>57</v>
      </c>
      <c r="B77" s="20" t="s">
        <v>148</v>
      </c>
      <c r="C77" s="20">
        <v>2</v>
      </c>
      <c r="D77" s="20">
        <f>[1]ЖФ!BJ14</f>
        <v>1833.2</v>
      </c>
      <c r="E77" s="20">
        <v>16</v>
      </c>
      <c r="F77" s="57">
        <f t="shared" si="0"/>
        <v>18.88</v>
      </c>
      <c r="G77" s="48">
        <f t="shared" si="2"/>
        <v>351974.40000000002</v>
      </c>
      <c r="H77" s="20"/>
      <c r="I77" s="20"/>
      <c r="J77" s="20"/>
      <c r="K77" s="20"/>
    </row>
    <row r="78" spans="1:11" x14ac:dyDescent="0.25">
      <c r="A78" s="20">
        <v>58</v>
      </c>
      <c r="B78" s="20" t="s">
        <v>149</v>
      </c>
      <c r="C78" s="20"/>
      <c r="D78" s="20">
        <f>[1]ЖФ!BL14</f>
        <v>1501</v>
      </c>
      <c r="E78" s="20">
        <v>16</v>
      </c>
      <c r="F78" s="57">
        <f t="shared" si="0"/>
        <v>18.88</v>
      </c>
      <c r="G78" s="48">
        <f t="shared" si="2"/>
        <v>288192</v>
      </c>
      <c r="H78" s="20"/>
      <c r="I78" s="20"/>
      <c r="J78" s="20"/>
      <c r="K78" s="20"/>
    </row>
    <row r="79" spans="1:11" x14ac:dyDescent="0.25">
      <c r="A79" s="20">
        <v>59</v>
      </c>
      <c r="B79" s="20" t="s">
        <v>150</v>
      </c>
      <c r="C79" s="20">
        <v>2</v>
      </c>
      <c r="D79" s="20">
        <f>[1]ЖФ!BM14</f>
        <v>4545</v>
      </c>
      <c r="E79" s="20">
        <v>16</v>
      </c>
      <c r="F79" s="57">
        <f t="shared" si="0"/>
        <v>18.88</v>
      </c>
      <c r="G79" s="48">
        <f t="shared" si="2"/>
        <v>872640</v>
      </c>
      <c r="H79" s="20"/>
      <c r="I79" s="20"/>
      <c r="J79" s="20"/>
      <c r="K79" s="20"/>
    </row>
    <row r="80" spans="1:11" x14ac:dyDescent="0.25">
      <c r="A80" s="20">
        <v>60</v>
      </c>
      <c r="B80" s="20" t="s">
        <v>151</v>
      </c>
      <c r="C80" s="20">
        <v>11</v>
      </c>
      <c r="D80" s="20">
        <f>[1]ЖФ!BO14</f>
        <v>2863.1</v>
      </c>
      <c r="E80" s="20">
        <v>16</v>
      </c>
      <c r="F80" s="57">
        <f t="shared" si="0"/>
        <v>18.88</v>
      </c>
      <c r="G80" s="48">
        <f t="shared" si="2"/>
        <v>549715.19999999995</v>
      </c>
      <c r="H80" s="20"/>
      <c r="I80" s="20"/>
      <c r="J80" s="20"/>
      <c r="K80" s="20"/>
    </row>
    <row r="81" spans="1:11" x14ac:dyDescent="0.25">
      <c r="A81" s="20">
        <v>61</v>
      </c>
      <c r="B81" s="20" t="s">
        <v>152</v>
      </c>
      <c r="C81" s="20"/>
      <c r="D81" s="20">
        <f>[1]ЖФ!BP14</f>
        <v>2820.3</v>
      </c>
      <c r="E81" s="20">
        <v>16</v>
      </c>
      <c r="F81" s="57">
        <f t="shared" si="0"/>
        <v>18.88</v>
      </c>
      <c r="G81" s="48">
        <f t="shared" si="2"/>
        <v>541497.60000000009</v>
      </c>
      <c r="H81" s="20"/>
      <c r="I81" s="20"/>
      <c r="J81" s="20"/>
      <c r="K81" s="20"/>
    </row>
    <row r="82" spans="1:11" x14ac:dyDescent="0.25">
      <c r="A82" s="20">
        <v>62</v>
      </c>
      <c r="B82" s="20" t="s">
        <v>153</v>
      </c>
      <c r="C82" s="20">
        <v>1</v>
      </c>
      <c r="D82" s="20">
        <f>[1]ЖФ!BS14</f>
        <v>3372.2</v>
      </c>
      <c r="E82" s="20">
        <v>16</v>
      </c>
      <c r="F82" s="57">
        <f t="shared" si="0"/>
        <v>18.88</v>
      </c>
      <c r="G82" s="48">
        <f t="shared" si="2"/>
        <v>647462.39999999991</v>
      </c>
      <c r="H82" s="20"/>
      <c r="I82" s="20"/>
      <c r="J82" s="20"/>
      <c r="K82" s="20"/>
    </row>
    <row r="83" spans="1:11" x14ac:dyDescent="0.25">
      <c r="A83" s="20">
        <v>63</v>
      </c>
      <c r="B83" s="20" t="s">
        <v>154</v>
      </c>
      <c r="C83" s="20">
        <v>2</v>
      </c>
      <c r="D83" s="20">
        <f>[1]ЖФ!BT14</f>
        <v>3374.76</v>
      </c>
      <c r="E83" s="20">
        <v>16</v>
      </c>
      <c r="F83" s="57">
        <f t="shared" si="0"/>
        <v>18.88</v>
      </c>
      <c r="G83" s="48">
        <f t="shared" si="2"/>
        <v>647953.92000000004</v>
      </c>
      <c r="H83" s="20"/>
      <c r="I83" s="20"/>
      <c r="J83" s="20"/>
      <c r="K83" s="20"/>
    </row>
    <row r="84" spans="1:11" x14ac:dyDescent="0.25">
      <c r="A84" s="20">
        <v>64</v>
      </c>
      <c r="B84" s="20" t="s">
        <v>155</v>
      </c>
      <c r="C84" s="20">
        <v>3</v>
      </c>
      <c r="D84" s="20">
        <f>[1]ЖФ!BU14</f>
        <v>5362.54</v>
      </c>
      <c r="E84" s="20">
        <v>16</v>
      </c>
      <c r="F84" s="57">
        <f t="shared" ref="F84:F104" si="3">E84*1.18</f>
        <v>18.88</v>
      </c>
      <c r="G84" s="48">
        <f t="shared" si="2"/>
        <v>1029607.6799999999</v>
      </c>
      <c r="H84" s="20"/>
      <c r="I84" s="20"/>
      <c r="J84" s="20"/>
      <c r="K84" s="20"/>
    </row>
    <row r="85" spans="1:11" x14ac:dyDescent="0.25">
      <c r="A85" s="20">
        <v>65</v>
      </c>
      <c r="B85" s="20" t="s">
        <v>156</v>
      </c>
      <c r="C85" s="20"/>
      <c r="D85" s="20">
        <f>[1]ЖФ!CD14</f>
        <v>2828</v>
      </c>
      <c r="E85" s="20">
        <v>16</v>
      </c>
      <c r="F85" s="57">
        <f t="shared" si="3"/>
        <v>18.88</v>
      </c>
      <c r="G85" s="48">
        <f t="shared" si="2"/>
        <v>542976</v>
      </c>
      <c r="H85" s="20"/>
      <c r="I85" s="20"/>
      <c r="J85" s="20"/>
      <c r="K85" s="20"/>
    </row>
    <row r="86" spans="1:11" x14ac:dyDescent="0.25">
      <c r="A86" s="20">
        <v>66</v>
      </c>
      <c r="B86" s="20" t="s">
        <v>157</v>
      </c>
      <c r="C86" s="20">
        <v>1</v>
      </c>
      <c r="D86" s="20">
        <f>[1]ЖФ!CE14</f>
        <v>624.9</v>
      </c>
      <c r="E86" s="20">
        <v>16</v>
      </c>
      <c r="F86" s="57">
        <f t="shared" si="3"/>
        <v>18.88</v>
      </c>
      <c r="G86" s="48">
        <f t="shared" si="2"/>
        <v>119980.79999999999</v>
      </c>
      <c r="H86" s="20"/>
      <c r="I86" s="20"/>
      <c r="J86" s="20"/>
      <c r="K86" s="20"/>
    </row>
    <row r="87" spans="1:11" x14ac:dyDescent="0.25">
      <c r="A87" s="20">
        <v>67</v>
      </c>
      <c r="B87" s="20" t="s">
        <v>158</v>
      </c>
      <c r="C87" s="20">
        <v>1</v>
      </c>
      <c r="D87" s="20">
        <f>[1]ЖФ!CF14</f>
        <v>2754.9</v>
      </c>
      <c r="E87" s="20">
        <v>16</v>
      </c>
      <c r="F87" s="57">
        <f t="shared" si="3"/>
        <v>18.88</v>
      </c>
      <c r="G87" s="48">
        <f t="shared" si="2"/>
        <v>528940.80000000005</v>
      </c>
      <c r="H87" s="20"/>
      <c r="I87" s="20"/>
      <c r="J87" s="20"/>
      <c r="K87" s="20"/>
    </row>
    <row r="88" spans="1:11" x14ac:dyDescent="0.25">
      <c r="A88" s="20">
        <v>68</v>
      </c>
      <c r="B88" s="20" t="s">
        <v>159</v>
      </c>
      <c r="C88" s="20">
        <v>16</v>
      </c>
      <c r="D88" s="20">
        <f>[1]ЖФ!BW14</f>
        <v>3981.8</v>
      </c>
      <c r="E88" s="20">
        <v>16</v>
      </c>
      <c r="F88" s="57">
        <f t="shared" si="3"/>
        <v>18.88</v>
      </c>
      <c r="G88" s="48">
        <f t="shared" si="2"/>
        <v>764505.60000000009</v>
      </c>
      <c r="H88" s="20"/>
      <c r="I88" s="20"/>
      <c r="J88" s="20"/>
      <c r="K88" s="20"/>
    </row>
    <row r="89" spans="1:11" x14ac:dyDescent="0.25">
      <c r="A89" s="20">
        <v>69</v>
      </c>
      <c r="B89" s="20" t="s">
        <v>160</v>
      </c>
      <c r="C89" s="20">
        <v>1</v>
      </c>
      <c r="D89" s="20">
        <f>[1]ЖФ!BX14</f>
        <v>4173.2</v>
      </c>
      <c r="E89" s="20">
        <v>16</v>
      </c>
      <c r="F89" s="57">
        <f t="shared" si="3"/>
        <v>18.88</v>
      </c>
      <c r="G89" s="48">
        <f t="shared" si="2"/>
        <v>801254.39999999991</v>
      </c>
      <c r="H89" s="20"/>
      <c r="I89" s="20"/>
      <c r="J89" s="20"/>
      <c r="K89" s="20"/>
    </row>
    <row r="90" spans="1:11" x14ac:dyDescent="0.25">
      <c r="A90" s="20">
        <v>70</v>
      </c>
      <c r="B90" s="20" t="s">
        <v>161</v>
      </c>
      <c r="C90" s="20">
        <v>2</v>
      </c>
      <c r="D90" s="20">
        <f>[1]ЖФ!BY14</f>
        <v>634.79999999999995</v>
      </c>
      <c r="E90" s="20">
        <v>16</v>
      </c>
      <c r="F90" s="57">
        <f t="shared" si="3"/>
        <v>18.88</v>
      </c>
      <c r="G90" s="48">
        <f t="shared" si="2"/>
        <v>121881.59999999999</v>
      </c>
      <c r="H90" s="20"/>
      <c r="I90" s="20"/>
      <c r="J90" s="20"/>
      <c r="K90" s="20"/>
    </row>
    <row r="91" spans="1:11" x14ac:dyDescent="0.25">
      <c r="A91" s="20">
        <v>71</v>
      </c>
      <c r="B91" s="20" t="s">
        <v>162</v>
      </c>
      <c r="C91" s="20">
        <v>1</v>
      </c>
      <c r="D91" s="20">
        <f>[1]ЖФ!BZ14</f>
        <v>3189.5</v>
      </c>
      <c r="E91" s="20">
        <v>16</v>
      </c>
      <c r="F91" s="57">
        <f t="shared" si="3"/>
        <v>18.88</v>
      </c>
      <c r="G91" s="48">
        <f t="shared" si="2"/>
        <v>612384</v>
      </c>
      <c r="H91" s="20"/>
      <c r="I91" s="20"/>
      <c r="J91" s="20"/>
      <c r="K91" s="20"/>
    </row>
    <row r="92" spans="1:11" x14ac:dyDescent="0.25">
      <c r="A92" s="20">
        <v>72</v>
      </c>
      <c r="B92" s="20" t="s">
        <v>163</v>
      </c>
      <c r="C92" s="20">
        <v>3</v>
      </c>
      <c r="D92" s="20">
        <f>[1]ЖФ!CB14</f>
        <v>622.4</v>
      </c>
      <c r="E92" s="20">
        <v>16</v>
      </c>
      <c r="F92" s="57">
        <f t="shared" si="3"/>
        <v>18.88</v>
      </c>
      <c r="G92" s="48">
        <f t="shared" si="2"/>
        <v>119500.79999999999</v>
      </c>
      <c r="H92" s="20"/>
      <c r="I92" s="20"/>
      <c r="J92" s="20"/>
      <c r="K92" s="20"/>
    </row>
    <row r="93" spans="1:11" x14ac:dyDescent="0.25">
      <c r="A93" s="20">
        <v>73</v>
      </c>
      <c r="B93" s="20" t="s">
        <v>164</v>
      </c>
      <c r="C93" s="20">
        <v>1</v>
      </c>
      <c r="D93" s="20">
        <f>[1]ЖФ!CC14</f>
        <v>544.20000000000005</v>
      </c>
      <c r="E93" s="20">
        <v>16</v>
      </c>
      <c r="F93" s="57">
        <f t="shared" si="3"/>
        <v>18.88</v>
      </c>
      <c r="G93" s="48">
        <f t="shared" si="2"/>
        <v>104486.40000000001</v>
      </c>
      <c r="H93" s="20"/>
      <c r="I93" s="20"/>
      <c r="J93" s="20"/>
      <c r="K93" s="20"/>
    </row>
    <row r="94" spans="1:11" x14ac:dyDescent="0.25">
      <c r="A94" s="20">
        <v>74</v>
      </c>
      <c r="B94" s="20" t="s">
        <v>165</v>
      </c>
      <c r="C94" s="20">
        <v>1</v>
      </c>
      <c r="D94" s="20">
        <f>[1]ЖФ!CH14</f>
        <v>3349.4</v>
      </c>
      <c r="E94" s="20">
        <v>16</v>
      </c>
      <c r="F94" s="57">
        <f>E94*1.18</f>
        <v>18.88</v>
      </c>
      <c r="G94" s="48">
        <f>D94*E94*12</f>
        <v>643084.80000000005</v>
      </c>
      <c r="H94" s="20"/>
      <c r="I94" s="20"/>
      <c r="J94" s="20"/>
      <c r="K94" s="20"/>
    </row>
    <row r="95" spans="1:11" s="42" customFormat="1" ht="12.75" x14ac:dyDescent="0.2">
      <c r="A95" s="49"/>
      <c r="B95" s="49" t="s">
        <v>104</v>
      </c>
      <c r="C95" s="50">
        <f>SUM(C36:C94)</f>
        <v>289</v>
      </c>
      <c r="D95" s="50">
        <f>SUM(D36:D94)</f>
        <v>159504.88999999998</v>
      </c>
      <c r="E95" s="50">
        <f>G95/D95/12</f>
        <v>16.000000000000004</v>
      </c>
      <c r="F95" s="50">
        <f t="shared" si="3"/>
        <v>18.880000000000003</v>
      </c>
      <c r="G95" s="50">
        <f>SUM(G36:G94)</f>
        <v>30624938.880000006</v>
      </c>
      <c r="H95" s="50"/>
      <c r="I95" s="50"/>
      <c r="J95" s="50"/>
      <c r="K95" s="50"/>
    </row>
    <row r="96" spans="1:11" s="47" customFormat="1" x14ac:dyDescent="0.25">
      <c r="A96" s="45" t="s">
        <v>166</v>
      </c>
      <c r="B96" s="45" t="s">
        <v>167</v>
      </c>
      <c r="C96" s="45"/>
      <c r="D96" s="45"/>
      <c r="E96" s="45"/>
      <c r="F96" s="45"/>
      <c r="G96" s="45"/>
      <c r="H96" s="45"/>
      <c r="I96" s="45"/>
      <c r="J96" s="45"/>
      <c r="K96" s="45"/>
    </row>
    <row r="97" spans="1:11" ht="19.5" customHeight="1" x14ac:dyDescent="0.25">
      <c r="A97" s="20">
        <v>77</v>
      </c>
      <c r="B97" s="20" t="s">
        <v>168</v>
      </c>
      <c r="C97" s="20"/>
      <c r="D97" s="20">
        <f>[1]ЖФ!BR14</f>
        <v>2003.3999999999999</v>
      </c>
      <c r="E97" s="20">
        <v>15.93</v>
      </c>
      <c r="F97" s="58">
        <f>E97*1.18</f>
        <v>18.7974</v>
      </c>
      <c r="G97" s="48">
        <f>D97*E97*12</f>
        <v>382969.94399999996</v>
      </c>
      <c r="H97" s="20"/>
      <c r="I97" s="20"/>
      <c r="J97" s="20"/>
      <c r="K97" s="20"/>
    </row>
    <row r="98" spans="1:11" s="60" customFormat="1" x14ac:dyDescent="0.25">
      <c r="A98" s="20">
        <v>79</v>
      </c>
      <c r="B98" s="57" t="s">
        <v>213</v>
      </c>
      <c r="C98" s="57">
        <v>3</v>
      </c>
      <c r="D98" s="74">
        <f>[2]ЖФ!$AJ$14</f>
        <v>2181.1</v>
      </c>
      <c r="E98" s="58">
        <v>19.62</v>
      </c>
      <c r="F98" s="58">
        <f>E98*1.18</f>
        <v>23.151599999999998</v>
      </c>
      <c r="G98" s="59">
        <f>D98*E98*12</f>
        <v>513518.18400000001</v>
      </c>
      <c r="H98" s="74"/>
      <c r="I98" s="74"/>
      <c r="J98" s="74"/>
      <c r="K98" s="74"/>
    </row>
    <row r="99" spans="1:11" s="60" customFormat="1" x14ac:dyDescent="0.25">
      <c r="A99" s="57">
        <v>80</v>
      </c>
      <c r="B99" s="57" t="s">
        <v>214</v>
      </c>
      <c r="C99" s="57">
        <v>34</v>
      </c>
      <c r="D99" s="74">
        <f>[2]ЖФ!$AV$14</f>
        <v>4914</v>
      </c>
      <c r="E99" s="58">
        <v>16.62</v>
      </c>
      <c r="F99" s="58">
        <f>E99*1.18</f>
        <v>19.611599999999999</v>
      </c>
      <c r="G99" s="59">
        <f>D99*E99*12</f>
        <v>980048.16000000015</v>
      </c>
      <c r="H99" s="74"/>
      <c r="I99" s="74"/>
      <c r="J99" s="74"/>
      <c r="K99" s="74"/>
    </row>
    <row r="100" spans="1:11" s="60" customFormat="1" x14ac:dyDescent="0.25">
      <c r="A100" s="20">
        <v>81</v>
      </c>
      <c r="B100" s="57" t="s">
        <v>215</v>
      </c>
      <c r="C100" s="57">
        <v>34</v>
      </c>
      <c r="D100" s="74">
        <f>[2]ЖФ!$AW$14</f>
        <v>4750.8</v>
      </c>
      <c r="E100" s="58">
        <v>25.1</v>
      </c>
      <c r="F100" s="58">
        <f>E100*1.18</f>
        <v>29.617999999999999</v>
      </c>
      <c r="G100" s="59">
        <f>D100*E100*12</f>
        <v>1430940.9600000002</v>
      </c>
      <c r="H100" s="74"/>
      <c r="I100" s="74"/>
      <c r="J100" s="74"/>
      <c r="K100" s="74"/>
    </row>
    <row r="101" spans="1:11" s="42" customFormat="1" ht="12.75" x14ac:dyDescent="0.2">
      <c r="A101" s="49"/>
      <c r="B101" s="49" t="s">
        <v>104</v>
      </c>
      <c r="C101" s="49"/>
      <c r="D101" s="50">
        <f>SUM(D97:D100)</f>
        <v>13849.3</v>
      </c>
      <c r="E101" s="50">
        <f>G101/D101/12</f>
        <v>19.901590982937773</v>
      </c>
      <c r="F101" s="50">
        <f>E101*1.18</f>
        <v>23.483877359866572</v>
      </c>
      <c r="G101" s="50">
        <f>SUM(G97:G100)</f>
        <v>3307477.2480000006</v>
      </c>
      <c r="H101" s="50"/>
      <c r="I101" s="50"/>
      <c r="J101" s="50"/>
      <c r="K101" s="50"/>
    </row>
    <row r="102" spans="1:11" s="53" customFormat="1" ht="12.75" x14ac:dyDescent="0.2">
      <c r="A102" s="51" t="s">
        <v>238</v>
      </c>
      <c r="B102" s="51" t="s">
        <v>169</v>
      </c>
      <c r="C102" s="51">
        <f>C95+C34</f>
        <v>1008</v>
      </c>
      <c r="D102" s="52">
        <f>D95+D34+D101</f>
        <v>205733.24999999997</v>
      </c>
      <c r="E102" s="52">
        <f>G102/D102/12</f>
        <v>16.19463497938229</v>
      </c>
      <c r="F102" s="52">
        <f t="shared" si="3"/>
        <v>19.109669275671102</v>
      </c>
      <c r="G102" s="52">
        <f>G95+G34+G101</f>
        <v>39981298.642464012</v>
      </c>
      <c r="H102" s="52"/>
      <c r="I102" s="52"/>
      <c r="J102" s="52"/>
      <c r="K102" s="52"/>
    </row>
    <row r="103" spans="1:11" s="47" customFormat="1" x14ac:dyDescent="0.25">
      <c r="A103" s="46"/>
      <c r="B103" s="46" t="s">
        <v>170</v>
      </c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1:11" x14ac:dyDescent="0.25">
      <c r="A104" s="20">
        <v>88</v>
      </c>
      <c r="B104" s="20" t="s">
        <v>200</v>
      </c>
      <c r="C104" s="20">
        <v>2</v>
      </c>
      <c r="D104" s="20">
        <f>[1]ЖФ!DA14</f>
        <v>512.20000000000005</v>
      </c>
      <c r="E104" s="20">
        <v>12.35</v>
      </c>
      <c r="F104" s="56">
        <f t="shared" si="3"/>
        <v>14.572999999999999</v>
      </c>
      <c r="G104" s="48">
        <f>D104*E104*12</f>
        <v>75908.040000000008</v>
      </c>
      <c r="H104" s="20"/>
      <c r="I104" s="20"/>
      <c r="J104" s="20"/>
      <c r="K104" s="20"/>
    </row>
    <row r="105" spans="1:11" s="42" customFormat="1" ht="12.75" x14ac:dyDescent="0.2">
      <c r="A105" s="49" t="s">
        <v>172</v>
      </c>
      <c r="B105" s="49" t="s">
        <v>104</v>
      </c>
      <c r="C105" s="49">
        <f>C32</f>
        <v>8</v>
      </c>
      <c r="D105" s="50">
        <f>SUM(D32:D104)</f>
        <v>585955.8899999999</v>
      </c>
      <c r="E105" s="50">
        <f>G105/D105/12</f>
        <v>16.22181976487002</v>
      </c>
      <c r="F105" s="50">
        <f>F32</f>
        <v>14.572999999999999</v>
      </c>
      <c r="G105" s="50">
        <f>SUM(G32:G104)</f>
        <v>114063250.05292802</v>
      </c>
      <c r="H105" s="50"/>
      <c r="I105" s="50"/>
      <c r="J105" s="50"/>
      <c r="K105" s="50"/>
    </row>
    <row r="106" spans="1:1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ht="36.75" customHeight="1" x14ac:dyDescent="0.25">
      <c r="A107" s="114" t="s">
        <v>173</v>
      </c>
      <c r="B107" s="115"/>
      <c r="C107" s="44"/>
      <c r="D107" s="44"/>
      <c r="E107" s="44"/>
      <c r="F107" s="44"/>
      <c r="G107" s="44"/>
      <c r="H107" s="44"/>
      <c r="I107" s="44"/>
      <c r="J107" s="44"/>
      <c r="K107" s="44"/>
    </row>
    <row r="108" spans="1:11" s="47" customFormat="1" x14ac:dyDescent="0.25">
      <c r="A108" s="45" t="s">
        <v>174</v>
      </c>
      <c r="B108" s="45" t="s">
        <v>175</v>
      </c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 x14ac:dyDescent="0.25">
      <c r="A109" s="20">
        <v>89</v>
      </c>
      <c r="B109" s="20" t="s">
        <v>176</v>
      </c>
      <c r="C109" s="20"/>
      <c r="D109" s="20">
        <f>[1]ЖФ!CM14</f>
        <v>1818.3</v>
      </c>
      <c r="E109" s="20">
        <v>34.17</v>
      </c>
      <c r="F109" s="56">
        <f t="shared" ref="F109:F119" si="4">E109*1.18</f>
        <v>40.320599999999999</v>
      </c>
      <c r="G109" s="48">
        <f t="shared" ref="G109:G118" si="5">D109*E109*12</f>
        <v>745575.73200000008</v>
      </c>
      <c r="H109" s="20"/>
      <c r="I109" s="20"/>
      <c r="J109" s="20"/>
      <c r="K109" s="20"/>
    </row>
    <row r="110" spans="1:11" x14ac:dyDescent="0.25">
      <c r="A110" s="20">
        <v>90</v>
      </c>
      <c r="B110" s="20" t="s">
        <v>177</v>
      </c>
      <c r="C110" s="20"/>
      <c r="D110" s="20">
        <f>[1]ЖФ!CN14</f>
        <v>6296.45</v>
      </c>
      <c r="E110" s="20">
        <v>34.17</v>
      </c>
      <c r="F110" s="56">
        <f t="shared" si="4"/>
        <v>40.320599999999999</v>
      </c>
      <c r="G110" s="48">
        <f t="shared" si="5"/>
        <v>2581796.358</v>
      </c>
      <c r="H110" s="20"/>
      <c r="I110" s="20"/>
      <c r="J110" s="20"/>
      <c r="K110" s="20"/>
    </row>
    <row r="111" spans="1:11" x14ac:dyDescent="0.25">
      <c r="A111" s="20">
        <v>91</v>
      </c>
      <c r="B111" s="20" t="s">
        <v>178</v>
      </c>
      <c r="C111" s="20"/>
      <c r="D111" s="20">
        <f>[1]ЖФ!CO14</f>
        <v>765.8</v>
      </c>
      <c r="E111" s="20">
        <v>34.17</v>
      </c>
      <c r="F111" s="56">
        <f t="shared" si="4"/>
        <v>40.320599999999999</v>
      </c>
      <c r="G111" s="48">
        <f t="shared" si="5"/>
        <v>314008.63199999998</v>
      </c>
      <c r="H111" s="20"/>
      <c r="I111" s="20"/>
      <c r="J111" s="20"/>
      <c r="K111" s="20"/>
    </row>
    <row r="112" spans="1:11" x14ac:dyDescent="0.25">
      <c r="A112" s="20">
        <v>92</v>
      </c>
      <c r="B112" s="20" t="s">
        <v>179</v>
      </c>
      <c r="C112" s="20"/>
      <c r="D112" s="20">
        <f>[1]ЖФ!CP14</f>
        <v>243</v>
      </c>
      <c r="E112" s="20">
        <v>34.17</v>
      </c>
      <c r="F112" s="56">
        <f t="shared" si="4"/>
        <v>40.320599999999999</v>
      </c>
      <c r="G112" s="48">
        <f t="shared" si="5"/>
        <v>99639.720000000016</v>
      </c>
      <c r="H112" s="20"/>
      <c r="I112" s="20"/>
      <c r="J112" s="20"/>
      <c r="K112" s="20"/>
    </row>
    <row r="113" spans="1:11" x14ac:dyDescent="0.25">
      <c r="A113" s="20">
        <v>93</v>
      </c>
      <c r="B113" s="20" t="s">
        <v>180</v>
      </c>
      <c r="C113" s="20"/>
      <c r="D113" s="20">
        <f>[1]ЖФ!CQ14</f>
        <v>277.8</v>
      </c>
      <c r="E113" s="20">
        <v>34.17</v>
      </c>
      <c r="F113" s="56">
        <f t="shared" si="4"/>
        <v>40.320599999999999</v>
      </c>
      <c r="G113" s="48">
        <f t="shared" si="5"/>
        <v>113909.11200000002</v>
      </c>
      <c r="H113" s="20"/>
      <c r="I113" s="20"/>
      <c r="J113" s="20"/>
      <c r="K113" s="20"/>
    </row>
    <row r="114" spans="1:11" x14ac:dyDescent="0.25">
      <c r="A114" s="20">
        <v>94</v>
      </c>
      <c r="B114" s="20" t="s">
        <v>181</v>
      </c>
      <c r="C114" s="20"/>
      <c r="D114" s="20">
        <f>[1]ЖФ!CR14</f>
        <v>258.5</v>
      </c>
      <c r="E114" s="20">
        <v>34.17</v>
      </c>
      <c r="F114" s="56">
        <f t="shared" si="4"/>
        <v>40.320599999999999</v>
      </c>
      <c r="G114" s="48">
        <f t="shared" si="5"/>
        <v>105995.34</v>
      </c>
      <c r="H114" s="20"/>
      <c r="I114" s="20"/>
      <c r="J114" s="20"/>
      <c r="K114" s="20"/>
    </row>
    <row r="115" spans="1:11" x14ac:dyDescent="0.25">
      <c r="A115" s="20">
        <v>95</v>
      </c>
      <c r="B115" s="20" t="s">
        <v>182</v>
      </c>
      <c r="C115" s="20">
        <v>3</v>
      </c>
      <c r="D115" s="20">
        <f>[1]ЖФ!CS14</f>
        <v>258</v>
      </c>
      <c r="E115" s="20">
        <v>34.17</v>
      </c>
      <c r="F115" s="56">
        <f t="shared" si="4"/>
        <v>40.320599999999999</v>
      </c>
      <c r="G115" s="48">
        <f t="shared" si="5"/>
        <v>105790.32</v>
      </c>
      <c r="H115" s="20"/>
      <c r="I115" s="20"/>
      <c r="J115" s="20"/>
      <c r="K115" s="20"/>
    </row>
    <row r="116" spans="1:11" x14ac:dyDescent="0.25">
      <c r="A116" s="20">
        <v>96</v>
      </c>
      <c r="B116" s="20" t="s">
        <v>183</v>
      </c>
      <c r="C116" s="20"/>
      <c r="D116" s="20">
        <f>[1]ЖФ!CT14</f>
        <v>501.4</v>
      </c>
      <c r="E116" s="20">
        <v>34.17</v>
      </c>
      <c r="F116" s="56">
        <f t="shared" si="4"/>
        <v>40.320599999999999</v>
      </c>
      <c r="G116" s="48">
        <f t="shared" si="5"/>
        <v>205594.05599999998</v>
      </c>
      <c r="H116" s="20"/>
      <c r="I116" s="20"/>
      <c r="J116" s="20"/>
      <c r="K116" s="20"/>
    </row>
    <row r="117" spans="1:11" x14ac:dyDescent="0.25">
      <c r="A117" s="20">
        <v>97</v>
      </c>
      <c r="B117" s="20" t="s">
        <v>184</v>
      </c>
      <c r="C117" s="20">
        <v>17</v>
      </c>
      <c r="D117" s="20">
        <v>758.5</v>
      </c>
      <c r="E117" s="20">
        <v>34.17</v>
      </c>
      <c r="F117" s="56">
        <f t="shared" si="4"/>
        <v>40.320599999999999</v>
      </c>
      <c r="G117" s="48">
        <f t="shared" si="5"/>
        <v>311015.33999999997</v>
      </c>
      <c r="H117" s="20"/>
      <c r="I117" s="20"/>
      <c r="J117" s="20"/>
      <c r="K117" s="20"/>
    </row>
    <row r="118" spans="1:11" x14ac:dyDescent="0.25">
      <c r="A118" s="20">
        <v>98</v>
      </c>
      <c r="B118" s="20" t="s">
        <v>185</v>
      </c>
      <c r="C118" s="20"/>
      <c r="D118" s="20">
        <f>[1]ЖФ!CL14</f>
        <v>778</v>
      </c>
      <c r="E118" s="20">
        <v>34.17</v>
      </c>
      <c r="F118" s="56">
        <f t="shared" si="4"/>
        <v>40.320599999999999</v>
      </c>
      <c r="G118" s="48">
        <f t="shared" si="5"/>
        <v>319011.12</v>
      </c>
      <c r="H118" s="20"/>
      <c r="I118" s="20"/>
      <c r="J118" s="20"/>
      <c r="K118" s="20"/>
    </row>
    <row r="119" spans="1:11" s="42" customFormat="1" ht="12.75" x14ac:dyDescent="0.2">
      <c r="A119" s="49" t="s">
        <v>186</v>
      </c>
      <c r="B119" s="49" t="s">
        <v>104</v>
      </c>
      <c r="C119" s="49">
        <f>SUM(C115:C118)</f>
        <v>20</v>
      </c>
      <c r="D119" s="50">
        <f>SUM(D109:D118)</f>
        <v>11955.749999999998</v>
      </c>
      <c r="E119" s="50">
        <f>G119/D119/12</f>
        <v>34.170000000000009</v>
      </c>
      <c r="F119" s="50">
        <f t="shared" si="4"/>
        <v>40.320600000000006</v>
      </c>
      <c r="G119" s="50">
        <f>SUM(G109:G118)</f>
        <v>4902335.7300000004</v>
      </c>
      <c r="H119" s="50"/>
      <c r="I119" s="50"/>
      <c r="J119" s="50"/>
      <c r="K119" s="50"/>
    </row>
    <row r="120" spans="1:11" s="47" customFormat="1" x14ac:dyDescent="0.25">
      <c r="A120" s="45" t="s">
        <v>187</v>
      </c>
      <c r="B120" s="45" t="s">
        <v>188</v>
      </c>
      <c r="C120" s="45"/>
      <c r="D120" s="45"/>
      <c r="E120" s="45"/>
      <c r="F120" s="45"/>
      <c r="G120" s="45"/>
      <c r="H120" s="45"/>
      <c r="I120" s="45"/>
      <c r="J120" s="45"/>
      <c r="K120" s="45"/>
    </row>
    <row r="121" spans="1:11" x14ac:dyDescent="0.25">
      <c r="A121" s="20">
        <v>99</v>
      </c>
      <c r="B121" s="20" t="s">
        <v>189</v>
      </c>
      <c r="C121" s="20">
        <v>14</v>
      </c>
      <c r="D121" s="20">
        <f>[1]ЖФ!CV14-D117</f>
        <v>400.20000000000005</v>
      </c>
      <c r="E121" s="20">
        <v>32.020000000000003</v>
      </c>
      <c r="F121" s="48">
        <f>E121*1.18</f>
        <v>37.7836</v>
      </c>
      <c r="G121" s="48">
        <f>D121*E121*12</f>
        <v>153772.84800000003</v>
      </c>
      <c r="H121" s="20"/>
      <c r="I121" s="20"/>
      <c r="J121" s="20"/>
      <c r="K121" s="20"/>
    </row>
    <row r="122" spans="1:11" x14ac:dyDescent="0.25">
      <c r="A122" s="20">
        <v>100</v>
      </c>
      <c r="B122" s="20" t="s">
        <v>190</v>
      </c>
      <c r="C122" s="20">
        <v>2</v>
      </c>
      <c r="D122" s="20">
        <f>[1]ЖФ!CU14</f>
        <v>543.20000000000005</v>
      </c>
      <c r="E122" s="20">
        <v>32.020000000000003</v>
      </c>
      <c r="F122" s="56">
        <f>E122*1.18</f>
        <v>37.7836</v>
      </c>
      <c r="G122" s="48">
        <f>D122*E122*12</f>
        <v>208719.16800000003</v>
      </c>
      <c r="H122" s="20"/>
      <c r="I122" s="20"/>
      <c r="J122" s="20"/>
      <c r="K122" s="20"/>
    </row>
    <row r="123" spans="1:11" s="42" customFormat="1" ht="12.75" x14ac:dyDescent="0.2">
      <c r="A123" s="49" t="s">
        <v>191</v>
      </c>
      <c r="B123" s="49" t="s">
        <v>104</v>
      </c>
      <c r="C123" s="49">
        <f>C121+C122</f>
        <v>16</v>
      </c>
      <c r="D123" s="50">
        <f>SUM(D121:D122)</f>
        <v>943.40000000000009</v>
      </c>
      <c r="E123" s="50">
        <f>G123/D123/12</f>
        <v>32.020000000000003</v>
      </c>
      <c r="F123" s="50">
        <f>E123*1.18</f>
        <v>37.7836</v>
      </c>
      <c r="G123" s="50">
        <f>SUM(G121:G122)</f>
        <v>362492.01600000006</v>
      </c>
      <c r="H123" s="50"/>
      <c r="I123" s="50"/>
      <c r="J123" s="50"/>
      <c r="K123" s="50"/>
    </row>
    <row r="124" spans="1:11" ht="47.25" customHeight="1" x14ac:dyDescent="0.25">
      <c r="A124" s="114" t="s">
        <v>192</v>
      </c>
      <c r="B124" s="115"/>
      <c r="C124" s="44"/>
      <c r="D124" s="44"/>
      <c r="E124" s="44"/>
      <c r="F124" s="44"/>
      <c r="G124" s="44"/>
      <c r="H124" s="44"/>
      <c r="I124" s="44"/>
      <c r="J124" s="44"/>
      <c r="K124" s="44"/>
    </row>
    <row r="125" spans="1:11" s="47" customFormat="1" x14ac:dyDescent="0.25">
      <c r="A125" s="45" t="s">
        <v>193</v>
      </c>
      <c r="B125" s="45" t="s">
        <v>194</v>
      </c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1:11" x14ac:dyDescent="0.25">
      <c r="A126" s="20">
        <v>101</v>
      </c>
      <c r="B126" s="20" t="s">
        <v>195</v>
      </c>
      <c r="C126" s="20">
        <v>4</v>
      </c>
      <c r="D126" s="20">
        <f>[1]ЖФ!CX14</f>
        <v>480</v>
      </c>
      <c r="E126" s="20">
        <v>19.190000000000001</v>
      </c>
      <c r="F126" s="56">
        <f>E126*1.18</f>
        <v>22.644200000000001</v>
      </c>
      <c r="G126" s="48">
        <f>D126*E126*12</f>
        <v>110534.40000000001</v>
      </c>
      <c r="H126" s="20"/>
      <c r="I126" s="20"/>
      <c r="J126" s="20"/>
      <c r="K126" s="20"/>
    </row>
    <row r="127" spans="1:11" s="42" customFormat="1" ht="12.75" x14ac:dyDescent="0.2">
      <c r="A127" s="49" t="s">
        <v>172</v>
      </c>
      <c r="B127" s="49" t="s">
        <v>104</v>
      </c>
      <c r="C127" s="49">
        <f>SUM(C126:C126)</f>
        <v>4</v>
      </c>
      <c r="D127" s="50">
        <f>SUM(D126)</f>
        <v>480</v>
      </c>
      <c r="E127" s="50">
        <f>G127/D127/12</f>
        <v>19.190000000000001</v>
      </c>
      <c r="F127" s="50">
        <f>SUM(F126)</f>
        <v>22.644200000000001</v>
      </c>
      <c r="G127" s="50">
        <f>SUM(G126:G126)</f>
        <v>110534.40000000001</v>
      </c>
      <c r="H127" s="50"/>
      <c r="I127" s="50"/>
      <c r="J127" s="50"/>
      <c r="K127" s="50"/>
    </row>
    <row r="128" spans="1:1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ht="47.25" customHeight="1" x14ac:dyDescent="0.25">
      <c r="A129" s="114" t="s">
        <v>196</v>
      </c>
      <c r="B129" s="115"/>
      <c r="C129" s="44"/>
      <c r="D129" s="44"/>
      <c r="E129" s="44"/>
      <c r="F129" s="44"/>
      <c r="G129" s="44"/>
      <c r="H129" s="44"/>
      <c r="I129" s="44"/>
      <c r="J129" s="44"/>
      <c r="K129" s="44"/>
    </row>
    <row r="130" spans="1:11" s="47" customFormat="1" x14ac:dyDescent="0.25">
      <c r="A130" s="45" t="s">
        <v>197</v>
      </c>
      <c r="B130" s="45" t="s">
        <v>198</v>
      </c>
      <c r="C130" s="45"/>
      <c r="D130" s="45"/>
      <c r="E130" s="45"/>
      <c r="F130" s="45"/>
      <c r="G130" s="45"/>
      <c r="H130" s="45"/>
      <c r="I130" s="45"/>
      <c r="J130" s="45"/>
      <c r="K130" s="45"/>
    </row>
    <row r="131" spans="1:11" x14ac:dyDescent="0.25">
      <c r="A131" s="20">
        <v>102</v>
      </c>
      <c r="B131" s="20" t="s">
        <v>199</v>
      </c>
      <c r="C131" s="20">
        <v>2</v>
      </c>
      <c r="D131" s="20">
        <f>[1]ЖФ!CZ14</f>
        <v>512.20000000000005</v>
      </c>
      <c r="E131" s="20">
        <v>14.18</v>
      </c>
      <c r="F131" s="56">
        <f>E131*1.18</f>
        <v>16.732399999999998</v>
      </c>
      <c r="G131" s="48">
        <f>D131*E131*12</f>
        <v>87155.952000000005</v>
      </c>
      <c r="H131" s="20"/>
      <c r="I131" s="20"/>
      <c r="J131" s="20"/>
      <c r="K131" s="20"/>
    </row>
    <row r="132" spans="1:11" x14ac:dyDescent="0.25">
      <c r="A132" s="20">
        <v>103</v>
      </c>
      <c r="B132" s="20" t="s">
        <v>201</v>
      </c>
      <c r="C132" s="20">
        <v>6</v>
      </c>
      <c r="D132" s="20">
        <f>[1]ЖФ!DB14</f>
        <v>1411.6999999999998</v>
      </c>
      <c r="E132" s="20">
        <v>14.18</v>
      </c>
      <c r="F132" s="56">
        <f>E132*1.18</f>
        <v>16.732399999999998</v>
      </c>
      <c r="G132" s="48">
        <f>D132*E132*12</f>
        <v>240214.87199999994</v>
      </c>
      <c r="H132" s="20"/>
      <c r="I132" s="20"/>
      <c r="J132" s="20"/>
      <c r="K132" s="20"/>
    </row>
    <row r="133" spans="1:11" s="42" customFormat="1" ht="12.75" x14ac:dyDescent="0.2">
      <c r="A133" s="49" t="s">
        <v>202</v>
      </c>
      <c r="B133" s="49" t="s">
        <v>104</v>
      </c>
      <c r="C133" s="49">
        <f>SUM(C131:C132)</f>
        <v>8</v>
      </c>
      <c r="D133" s="50">
        <f>SUM(D131:D132)</f>
        <v>1923.8999999999999</v>
      </c>
      <c r="E133" s="50">
        <f>G133/D133/12</f>
        <v>14.18</v>
      </c>
      <c r="F133" s="50">
        <f>E133*1.18</f>
        <v>16.732399999999998</v>
      </c>
      <c r="G133" s="50">
        <f>SUM(G131:G132)</f>
        <v>327370.82399999996</v>
      </c>
      <c r="H133" s="50"/>
      <c r="I133" s="50"/>
      <c r="J133" s="50"/>
      <c r="K133" s="50"/>
    </row>
    <row r="134" spans="1:1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s="42" customFormat="1" ht="12.75" x14ac:dyDescent="0.2">
      <c r="A136" s="49"/>
      <c r="B136" s="49" t="s">
        <v>236</v>
      </c>
      <c r="C136" s="49" t="e">
        <f>C102+C105+C119+#REF!+C133</f>
        <v>#REF!</v>
      </c>
      <c r="D136" s="50">
        <f>D102+D105+D119+D127+D133+D123</f>
        <v>806992.19</v>
      </c>
      <c r="E136" s="50">
        <f>G136/D136/12</f>
        <v>16.496161471049678</v>
      </c>
      <c r="F136" s="50">
        <f>E136*1.18</f>
        <v>19.46547053583862</v>
      </c>
      <c r="G136" s="50">
        <f>G102+G105+G119+G127+G133+G123</f>
        <v>159747281.66539201</v>
      </c>
      <c r="H136" s="50"/>
      <c r="I136" s="50"/>
      <c r="J136" s="50"/>
      <c r="K136" s="50"/>
    </row>
    <row r="137" spans="1:11" x14ac:dyDescent="0.25">
      <c r="A137"/>
      <c r="B137"/>
      <c r="C137"/>
      <c r="D137"/>
      <c r="E137"/>
      <c r="F137"/>
      <c r="H137"/>
      <c r="I137"/>
      <c r="J137"/>
      <c r="K137"/>
    </row>
    <row r="138" spans="1:11" x14ac:dyDescent="0.25">
      <c r="A138" s="116" t="s">
        <v>203</v>
      </c>
      <c r="B138" s="116"/>
      <c r="C138" s="116"/>
      <c r="D138" s="116"/>
      <c r="E138" s="116"/>
      <c r="F138" s="116"/>
      <c r="G138" s="116"/>
    </row>
    <row r="139" spans="1:11" ht="30" customHeight="1" x14ac:dyDescent="0.25">
      <c r="A139" s="112" t="s">
        <v>70</v>
      </c>
      <c r="B139" s="112" t="s">
        <v>71</v>
      </c>
      <c r="C139" s="75" t="s">
        <v>72</v>
      </c>
      <c r="D139" s="75" t="s">
        <v>73</v>
      </c>
      <c r="E139" s="118" t="s">
        <v>204</v>
      </c>
      <c r="F139" s="119"/>
      <c r="G139" s="112" t="s">
        <v>205</v>
      </c>
      <c r="H139" s="75"/>
      <c r="I139" s="75"/>
      <c r="J139" s="75"/>
      <c r="K139" s="75"/>
    </row>
    <row r="140" spans="1:11" ht="15" customHeight="1" x14ac:dyDescent="0.25">
      <c r="A140" s="117"/>
      <c r="B140" s="117"/>
      <c r="C140" s="112" t="s">
        <v>74</v>
      </c>
      <c r="D140" s="112" t="s">
        <v>75</v>
      </c>
      <c r="E140" s="120"/>
      <c r="F140" s="121"/>
      <c r="G140" s="117"/>
      <c r="H140" s="112"/>
      <c r="I140" s="75"/>
      <c r="J140" s="112"/>
      <c r="K140" s="112"/>
    </row>
    <row r="141" spans="1:11" ht="14.25" customHeight="1" x14ac:dyDescent="0.25">
      <c r="A141" s="113"/>
      <c r="B141" s="113"/>
      <c r="C141" s="113"/>
      <c r="D141" s="113"/>
      <c r="E141" s="122"/>
      <c r="F141" s="123"/>
      <c r="G141" s="113"/>
      <c r="H141" s="113"/>
      <c r="I141" s="75"/>
      <c r="J141" s="113"/>
      <c r="K141" s="113"/>
    </row>
    <row r="142" spans="1:11" x14ac:dyDescent="0.25">
      <c r="A142" s="20">
        <v>1</v>
      </c>
      <c r="B142" s="34" t="s">
        <v>80</v>
      </c>
      <c r="C142" s="20">
        <f>C102</f>
        <v>1008</v>
      </c>
      <c r="D142" s="54">
        <f>D102</f>
        <v>205733.24999999997</v>
      </c>
      <c r="E142" s="54">
        <f>E102</f>
        <v>16.19463497938229</v>
      </c>
      <c r="F142" s="54">
        <f>F102</f>
        <v>19.109669275671102</v>
      </c>
      <c r="G142" s="54">
        <f>G102</f>
        <v>39981298.642464012</v>
      </c>
      <c r="H142" s="54"/>
      <c r="I142" s="54"/>
      <c r="J142" s="54"/>
      <c r="K142" s="54"/>
    </row>
    <row r="143" spans="1:11" ht="29.25" x14ac:dyDescent="0.25">
      <c r="A143" s="20">
        <v>2</v>
      </c>
      <c r="B143" s="34" t="s">
        <v>170</v>
      </c>
      <c r="C143" s="20">
        <f>C105</f>
        <v>8</v>
      </c>
      <c r="D143" s="54">
        <f>D105</f>
        <v>585955.8899999999</v>
      </c>
      <c r="E143" s="54">
        <f>E105</f>
        <v>16.22181976487002</v>
      </c>
      <c r="F143" s="54">
        <f>F105</f>
        <v>14.572999999999999</v>
      </c>
      <c r="G143" s="54">
        <f>G105</f>
        <v>114063250.05292802</v>
      </c>
      <c r="H143" s="54"/>
      <c r="I143" s="54"/>
      <c r="J143" s="54"/>
      <c r="K143" s="54"/>
    </row>
    <row r="144" spans="1:11" ht="29.25" x14ac:dyDescent="0.25">
      <c r="A144" s="20">
        <v>3</v>
      </c>
      <c r="B144" s="34" t="s">
        <v>175</v>
      </c>
      <c r="C144" s="20">
        <f>C119</f>
        <v>20</v>
      </c>
      <c r="D144" s="54">
        <f>D119</f>
        <v>11955.749999999998</v>
      </c>
      <c r="E144" s="54">
        <f>E119</f>
        <v>34.170000000000009</v>
      </c>
      <c r="F144" s="54">
        <f>F119</f>
        <v>40.320600000000006</v>
      </c>
      <c r="G144" s="54">
        <f>G119</f>
        <v>4902335.7300000004</v>
      </c>
      <c r="H144" s="54"/>
      <c r="I144" s="54"/>
      <c r="J144" s="54"/>
      <c r="K144" s="54"/>
    </row>
    <row r="145" spans="1:11" ht="29.25" x14ac:dyDescent="0.25">
      <c r="A145" s="20">
        <v>4</v>
      </c>
      <c r="B145" s="34" t="s">
        <v>188</v>
      </c>
      <c r="C145" s="20">
        <f>C123</f>
        <v>16</v>
      </c>
      <c r="D145" s="54">
        <f>D123</f>
        <v>943.40000000000009</v>
      </c>
      <c r="E145" s="54">
        <f>E123</f>
        <v>32.020000000000003</v>
      </c>
      <c r="F145" s="54">
        <f>F123</f>
        <v>37.7836</v>
      </c>
      <c r="G145" s="54">
        <f>G123</f>
        <v>362492.01600000006</v>
      </c>
      <c r="H145" s="54"/>
      <c r="I145" s="54"/>
      <c r="J145" s="54"/>
      <c r="K145" s="54"/>
    </row>
    <row r="146" spans="1:11" ht="31.5" customHeight="1" x14ac:dyDescent="0.25">
      <c r="A146" s="20">
        <v>5</v>
      </c>
      <c r="B146" s="34" t="str">
        <f>B125</f>
        <v>Содержание жилья с полным благоустройством без уборки подъездов с выгребным септиком (газовое ТС)</v>
      </c>
      <c r="C146" s="20"/>
      <c r="D146" s="54">
        <f>D127</f>
        <v>480</v>
      </c>
      <c r="E146" s="54">
        <f>E127</f>
        <v>19.190000000000001</v>
      </c>
      <c r="F146" s="54">
        <f>F127</f>
        <v>22.644200000000001</v>
      </c>
      <c r="G146" s="54">
        <f>G127</f>
        <v>110534.40000000001</v>
      </c>
      <c r="H146" s="54"/>
      <c r="I146" s="54"/>
      <c r="J146" s="54"/>
      <c r="K146" s="54"/>
    </row>
    <row r="147" spans="1:11" ht="43.5" x14ac:dyDescent="0.25">
      <c r="A147" s="20">
        <v>6</v>
      </c>
      <c r="B147" s="34" t="s">
        <v>198</v>
      </c>
      <c r="C147" s="20">
        <f>C133</f>
        <v>8</v>
      </c>
      <c r="D147" s="54">
        <f>D133</f>
        <v>1923.8999999999999</v>
      </c>
      <c r="E147" s="54">
        <f>E133</f>
        <v>14.18</v>
      </c>
      <c r="F147" s="54">
        <f>F133</f>
        <v>16.732399999999998</v>
      </c>
      <c r="G147" s="54">
        <f>G133</f>
        <v>327370.82399999996</v>
      </c>
      <c r="H147" s="54"/>
      <c r="I147" s="54"/>
      <c r="J147" s="54"/>
      <c r="K147" s="54"/>
    </row>
    <row r="148" spans="1:11" customFormat="1" ht="14.25" x14ac:dyDescent="0.2">
      <c r="A148" s="44"/>
      <c r="B148" s="44" t="s">
        <v>206</v>
      </c>
      <c r="C148" s="44" t="e">
        <f>C136</f>
        <v>#REF!</v>
      </c>
      <c r="D148" s="55">
        <f>D136</f>
        <v>806992.19</v>
      </c>
      <c r="E148" s="55">
        <f>G148/D148/12</f>
        <v>16.496161471049678</v>
      </c>
      <c r="F148" s="55">
        <f>E148*1.18</f>
        <v>19.46547053583862</v>
      </c>
      <c r="G148" s="55">
        <f>G136</f>
        <v>159747281.66539201</v>
      </c>
      <c r="H148" s="55"/>
      <c r="I148" s="55"/>
      <c r="J148" s="55"/>
      <c r="K148" s="55"/>
    </row>
  </sheetData>
  <mergeCells count="29">
    <mergeCell ref="K140:K141"/>
    <mergeCell ref="A6:B6"/>
    <mergeCell ref="A107:B107"/>
    <mergeCell ref="A124:B124"/>
    <mergeCell ref="A129:B129"/>
    <mergeCell ref="A138:G138"/>
    <mergeCell ref="A139:A141"/>
    <mergeCell ref="B139:B141"/>
    <mergeCell ref="E139:F141"/>
    <mergeCell ref="G139:G141"/>
    <mergeCell ref="C140:C141"/>
    <mergeCell ref="D140:D141"/>
    <mergeCell ref="H140:H141"/>
    <mergeCell ref="J140:J141"/>
    <mergeCell ref="K4:K5"/>
    <mergeCell ref="A2:G2"/>
    <mergeCell ref="A3:A5"/>
    <mergeCell ref="B3:B5"/>
    <mergeCell ref="E3:G3"/>
    <mergeCell ref="H3:I3"/>
    <mergeCell ref="I4:I5"/>
    <mergeCell ref="J3:K3"/>
    <mergeCell ref="C4:C5"/>
    <mergeCell ref="D4:D5"/>
    <mergeCell ref="H4:H5"/>
    <mergeCell ref="J4:J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4"/>
  <sheetViews>
    <sheetView topLeftCell="A88" zoomScale="70" zoomScaleNormal="70" workbookViewId="0">
      <selection activeCell="E20" sqref="E20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2.625" style="41" hidden="1" customWidth="1"/>
    <col min="4" max="4" width="14" style="41" customWidth="1"/>
    <col min="5" max="5" width="15.25" style="41" customWidth="1"/>
    <col min="6" max="6" width="8" style="41" customWidth="1"/>
    <col min="7" max="7" width="16.25" customWidth="1"/>
    <col min="8" max="8" width="14" style="41" customWidth="1"/>
    <col min="9" max="9" width="17.75" style="41" customWidth="1"/>
    <col min="10" max="10" width="14" style="41" customWidth="1"/>
    <col min="11" max="11" width="17.125" style="41" customWidth="1"/>
    <col min="12" max="12" width="14" style="41" customWidth="1"/>
    <col min="13" max="13" width="17.75" style="41" customWidth="1"/>
    <col min="14" max="14" width="14" style="41" customWidth="1"/>
    <col min="15" max="15" width="17.125" style="41" customWidth="1"/>
    <col min="16" max="236" width="9" style="41"/>
    <col min="237" max="237" width="12.625" style="41" customWidth="1"/>
    <col min="238" max="238" width="46.625" style="41" customWidth="1"/>
    <col min="239" max="239" width="0" style="41" hidden="1" customWidth="1"/>
    <col min="240" max="240" width="14" style="41" customWidth="1"/>
    <col min="241" max="241" width="11.75" style="41" bestFit="1" customWidth="1"/>
    <col min="242" max="242" width="0" style="41" hidden="1" customWidth="1"/>
    <col min="243" max="243" width="16.25" style="41" customWidth="1"/>
    <col min="244" max="244" width="14.125" style="41" customWidth="1"/>
    <col min="245" max="245" width="0" style="41" hidden="1" customWidth="1"/>
    <col min="246" max="246" width="16.25" style="41" customWidth="1"/>
    <col min="247" max="247" width="12.375" style="41" customWidth="1"/>
    <col min="248" max="248" width="0" style="41" hidden="1" customWidth="1"/>
    <col min="249" max="249" width="13.125" style="41" customWidth="1"/>
    <col min="250" max="250" width="0" style="41" hidden="1" customWidth="1"/>
    <col min="251" max="251" width="22.875" style="41" customWidth="1"/>
    <col min="252" max="252" width="22.75" style="41" customWidth="1"/>
    <col min="253" max="253" width="10.5" style="41" bestFit="1" customWidth="1"/>
    <col min="254" max="254" width="21.875" style="41" customWidth="1"/>
    <col min="255" max="255" width="17" style="41" customWidth="1"/>
    <col min="256" max="256" width="10.125" style="41" bestFit="1" customWidth="1"/>
    <col min="257" max="257" width="13" style="41" bestFit="1" customWidth="1"/>
    <col min="258" max="258" width="13.375" style="41" customWidth="1"/>
    <col min="259" max="492" width="9" style="41"/>
    <col min="493" max="493" width="12.625" style="41" customWidth="1"/>
    <col min="494" max="494" width="46.625" style="41" customWidth="1"/>
    <col min="495" max="495" width="0" style="41" hidden="1" customWidth="1"/>
    <col min="496" max="496" width="14" style="41" customWidth="1"/>
    <col min="497" max="497" width="11.75" style="41" bestFit="1" customWidth="1"/>
    <col min="498" max="498" width="0" style="41" hidden="1" customWidth="1"/>
    <col min="499" max="499" width="16.25" style="41" customWidth="1"/>
    <col min="500" max="500" width="14.125" style="41" customWidth="1"/>
    <col min="501" max="501" width="0" style="41" hidden="1" customWidth="1"/>
    <col min="502" max="502" width="16.25" style="41" customWidth="1"/>
    <col min="503" max="503" width="12.375" style="41" customWidth="1"/>
    <col min="504" max="504" width="0" style="41" hidden="1" customWidth="1"/>
    <col min="505" max="505" width="13.125" style="41" customWidth="1"/>
    <col min="506" max="506" width="0" style="41" hidden="1" customWidth="1"/>
    <col min="507" max="507" width="22.875" style="41" customWidth="1"/>
    <col min="508" max="508" width="22.75" style="41" customWidth="1"/>
    <col min="509" max="509" width="10.5" style="41" bestFit="1" customWidth="1"/>
    <col min="510" max="510" width="21.875" style="41" customWidth="1"/>
    <col min="511" max="511" width="17" style="41" customWidth="1"/>
    <col min="512" max="512" width="10.125" style="41" bestFit="1" customWidth="1"/>
    <col min="513" max="513" width="13" style="41" bestFit="1" customWidth="1"/>
    <col min="514" max="514" width="13.375" style="41" customWidth="1"/>
    <col min="515" max="748" width="9" style="41"/>
    <col min="749" max="749" width="12.625" style="41" customWidth="1"/>
    <col min="750" max="750" width="46.625" style="41" customWidth="1"/>
    <col min="751" max="751" width="0" style="41" hidden="1" customWidth="1"/>
    <col min="752" max="752" width="14" style="41" customWidth="1"/>
    <col min="753" max="753" width="11.75" style="41" bestFit="1" customWidth="1"/>
    <col min="754" max="754" width="0" style="41" hidden="1" customWidth="1"/>
    <col min="755" max="755" width="16.25" style="41" customWidth="1"/>
    <col min="756" max="756" width="14.125" style="41" customWidth="1"/>
    <col min="757" max="757" width="0" style="41" hidden="1" customWidth="1"/>
    <col min="758" max="758" width="16.25" style="41" customWidth="1"/>
    <col min="759" max="759" width="12.375" style="41" customWidth="1"/>
    <col min="760" max="760" width="0" style="41" hidden="1" customWidth="1"/>
    <col min="761" max="761" width="13.125" style="41" customWidth="1"/>
    <col min="762" max="762" width="0" style="41" hidden="1" customWidth="1"/>
    <col min="763" max="763" width="22.875" style="41" customWidth="1"/>
    <col min="764" max="764" width="22.75" style="41" customWidth="1"/>
    <col min="765" max="765" width="10.5" style="41" bestFit="1" customWidth="1"/>
    <col min="766" max="766" width="21.875" style="41" customWidth="1"/>
    <col min="767" max="767" width="17" style="41" customWidth="1"/>
    <col min="768" max="768" width="10.125" style="41" bestFit="1" customWidth="1"/>
    <col min="769" max="769" width="13" style="41" bestFit="1" customWidth="1"/>
    <col min="770" max="770" width="13.375" style="41" customWidth="1"/>
    <col min="771" max="1004" width="9" style="41"/>
    <col min="1005" max="1005" width="12.625" style="41" customWidth="1"/>
    <col min="1006" max="1006" width="46.625" style="41" customWidth="1"/>
    <col min="1007" max="1007" width="0" style="41" hidden="1" customWidth="1"/>
    <col min="1008" max="1008" width="14" style="41" customWidth="1"/>
    <col min="1009" max="1009" width="11.75" style="41" bestFit="1" customWidth="1"/>
    <col min="1010" max="1010" width="0" style="41" hidden="1" customWidth="1"/>
    <col min="1011" max="1011" width="16.25" style="41" customWidth="1"/>
    <col min="1012" max="1012" width="14.125" style="41" customWidth="1"/>
    <col min="1013" max="1013" width="0" style="41" hidden="1" customWidth="1"/>
    <col min="1014" max="1014" width="16.25" style="41" customWidth="1"/>
    <col min="1015" max="1015" width="12.375" style="41" customWidth="1"/>
    <col min="1016" max="1016" width="0" style="41" hidden="1" customWidth="1"/>
    <col min="1017" max="1017" width="13.125" style="41" customWidth="1"/>
    <col min="1018" max="1018" width="0" style="41" hidden="1" customWidth="1"/>
    <col min="1019" max="1019" width="22.875" style="41" customWidth="1"/>
    <col min="1020" max="1020" width="22.75" style="41" customWidth="1"/>
    <col min="1021" max="1021" width="10.5" style="41" bestFit="1" customWidth="1"/>
    <col min="1022" max="1022" width="21.875" style="41" customWidth="1"/>
    <col min="1023" max="1023" width="17" style="41" customWidth="1"/>
    <col min="1024" max="1024" width="10.125" style="41" bestFit="1" customWidth="1"/>
    <col min="1025" max="1025" width="13" style="41" bestFit="1" customWidth="1"/>
    <col min="1026" max="1026" width="13.375" style="41" customWidth="1"/>
    <col min="1027" max="1260" width="9" style="41"/>
    <col min="1261" max="1261" width="12.625" style="41" customWidth="1"/>
    <col min="1262" max="1262" width="46.625" style="41" customWidth="1"/>
    <col min="1263" max="1263" width="0" style="41" hidden="1" customWidth="1"/>
    <col min="1264" max="1264" width="14" style="41" customWidth="1"/>
    <col min="1265" max="1265" width="11.75" style="41" bestFit="1" customWidth="1"/>
    <col min="1266" max="1266" width="0" style="41" hidden="1" customWidth="1"/>
    <col min="1267" max="1267" width="16.25" style="41" customWidth="1"/>
    <col min="1268" max="1268" width="14.125" style="41" customWidth="1"/>
    <col min="1269" max="1269" width="0" style="41" hidden="1" customWidth="1"/>
    <col min="1270" max="1270" width="16.25" style="41" customWidth="1"/>
    <col min="1271" max="1271" width="12.375" style="41" customWidth="1"/>
    <col min="1272" max="1272" width="0" style="41" hidden="1" customWidth="1"/>
    <col min="1273" max="1273" width="13.125" style="41" customWidth="1"/>
    <col min="1274" max="1274" width="0" style="41" hidden="1" customWidth="1"/>
    <col min="1275" max="1275" width="22.875" style="41" customWidth="1"/>
    <col min="1276" max="1276" width="22.75" style="41" customWidth="1"/>
    <col min="1277" max="1277" width="10.5" style="41" bestFit="1" customWidth="1"/>
    <col min="1278" max="1278" width="21.875" style="41" customWidth="1"/>
    <col min="1279" max="1279" width="17" style="41" customWidth="1"/>
    <col min="1280" max="1280" width="10.125" style="41" bestFit="1" customWidth="1"/>
    <col min="1281" max="1281" width="13" style="41" bestFit="1" customWidth="1"/>
    <col min="1282" max="1282" width="13.375" style="41" customWidth="1"/>
    <col min="1283" max="1516" width="9" style="41"/>
    <col min="1517" max="1517" width="12.625" style="41" customWidth="1"/>
    <col min="1518" max="1518" width="46.625" style="41" customWidth="1"/>
    <col min="1519" max="1519" width="0" style="41" hidden="1" customWidth="1"/>
    <col min="1520" max="1520" width="14" style="41" customWidth="1"/>
    <col min="1521" max="1521" width="11.75" style="41" bestFit="1" customWidth="1"/>
    <col min="1522" max="1522" width="0" style="41" hidden="1" customWidth="1"/>
    <col min="1523" max="1523" width="16.25" style="41" customWidth="1"/>
    <col min="1524" max="1524" width="14.125" style="41" customWidth="1"/>
    <col min="1525" max="1525" width="0" style="41" hidden="1" customWidth="1"/>
    <col min="1526" max="1526" width="16.25" style="41" customWidth="1"/>
    <col min="1527" max="1527" width="12.375" style="41" customWidth="1"/>
    <col min="1528" max="1528" width="0" style="41" hidden="1" customWidth="1"/>
    <col min="1529" max="1529" width="13.125" style="41" customWidth="1"/>
    <col min="1530" max="1530" width="0" style="41" hidden="1" customWidth="1"/>
    <col min="1531" max="1531" width="22.875" style="41" customWidth="1"/>
    <col min="1532" max="1532" width="22.75" style="41" customWidth="1"/>
    <col min="1533" max="1533" width="10.5" style="41" bestFit="1" customWidth="1"/>
    <col min="1534" max="1534" width="21.875" style="41" customWidth="1"/>
    <col min="1535" max="1535" width="17" style="41" customWidth="1"/>
    <col min="1536" max="1536" width="10.125" style="41" bestFit="1" customWidth="1"/>
    <col min="1537" max="1537" width="13" style="41" bestFit="1" customWidth="1"/>
    <col min="1538" max="1538" width="13.375" style="41" customWidth="1"/>
    <col min="1539" max="1772" width="9" style="41"/>
    <col min="1773" max="1773" width="12.625" style="41" customWidth="1"/>
    <col min="1774" max="1774" width="46.625" style="41" customWidth="1"/>
    <col min="1775" max="1775" width="0" style="41" hidden="1" customWidth="1"/>
    <col min="1776" max="1776" width="14" style="41" customWidth="1"/>
    <col min="1777" max="1777" width="11.75" style="41" bestFit="1" customWidth="1"/>
    <col min="1778" max="1778" width="0" style="41" hidden="1" customWidth="1"/>
    <col min="1779" max="1779" width="16.25" style="41" customWidth="1"/>
    <col min="1780" max="1780" width="14.125" style="41" customWidth="1"/>
    <col min="1781" max="1781" width="0" style="41" hidden="1" customWidth="1"/>
    <col min="1782" max="1782" width="16.25" style="41" customWidth="1"/>
    <col min="1783" max="1783" width="12.375" style="41" customWidth="1"/>
    <col min="1784" max="1784" width="0" style="41" hidden="1" customWidth="1"/>
    <col min="1785" max="1785" width="13.125" style="41" customWidth="1"/>
    <col min="1786" max="1786" width="0" style="41" hidden="1" customWidth="1"/>
    <col min="1787" max="1787" width="22.875" style="41" customWidth="1"/>
    <col min="1788" max="1788" width="22.75" style="41" customWidth="1"/>
    <col min="1789" max="1789" width="10.5" style="41" bestFit="1" customWidth="1"/>
    <col min="1790" max="1790" width="21.875" style="41" customWidth="1"/>
    <col min="1791" max="1791" width="17" style="41" customWidth="1"/>
    <col min="1792" max="1792" width="10.125" style="41" bestFit="1" customWidth="1"/>
    <col min="1793" max="1793" width="13" style="41" bestFit="1" customWidth="1"/>
    <col min="1794" max="1794" width="13.375" style="41" customWidth="1"/>
    <col min="1795" max="2028" width="9" style="41"/>
    <col min="2029" max="2029" width="12.625" style="41" customWidth="1"/>
    <col min="2030" max="2030" width="46.625" style="41" customWidth="1"/>
    <col min="2031" max="2031" width="0" style="41" hidden="1" customWidth="1"/>
    <col min="2032" max="2032" width="14" style="41" customWidth="1"/>
    <col min="2033" max="2033" width="11.75" style="41" bestFit="1" customWidth="1"/>
    <col min="2034" max="2034" width="0" style="41" hidden="1" customWidth="1"/>
    <col min="2035" max="2035" width="16.25" style="41" customWidth="1"/>
    <col min="2036" max="2036" width="14.125" style="41" customWidth="1"/>
    <col min="2037" max="2037" width="0" style="41" hidden="1" customWidth="1"/>
    <col min="2038" max="2038" width="16.25" style="41" customWidth="1"/>
    <col min="2039" max="2039" width="12.375" style="41" customWidth="1"/>
    <col min="2040" max="2040" width="0" style="41" hidden="1" customWidth="1"/>
    <col min="2041" max="2041" width="13.125" style="41" customWidth="1"/>
    <col min="2042" max="2042" width="0" style="41" hidden="1" customWidth="1"/>
    <col min="2043" max="2043" width="22.875" style="41" customWidth="1"/>
    <col min="2044" max="2044" width="22.75" style="41" customWidth="1"/>
    <col min="2045" max="2045" width="10.5" style="41" bestFit="1" customWidth="1"/>
    <col min="2046" max="2046" width="21.875" style="41" customWidth="1"/>
    <col min="2047" max="2047" width="17" style="41" customWidth="1"/>
    <col min="2048" max="2048" width="10.125" style="41" bestFit="1" customWidth="1"/>
    <col min="2049" max="2049" width="13" style="41" bestFit="1" customWidth="1"/>
    <col min="2050" max="2050" width="13.375" style="41" customWidth="1"/>
    <col min="2051" max="2284" width="9" style="41"/>
    <col min="2285" max="2285" width="12.625" style="41" customWidth="1"/>
    <col min="2286" max="2286" width="46.625" style="41" customWidth="1"/>
    <col min="2287" max="2287" width="0" style="41" hidden="1" customWidth="1"/>
    <col min="2288" max="2288" width="14" style="41" customWidth="1"/>
    <col min="2289" max="2289" width="11.75" style="41" bestFit="1" customWidth="1"/>
    <col min="2290" max="2290" width="0" style="41" hidden="1" customWidth="1"/>
    <col min="2291" max="2291" width="16.25" style="41" customWidth="1"/>
    <col min="2292" max="2292" width="14.125" style="41" customWidth="1"/>
    <col min="2293" max="2293" width="0" style="41" hidden="1" customWidth="1"/>
    <col min="2294" max="2294" width="16.25" style="41" customWidth="1"/>
    <col min="2295" max="2295" width="12.375" style="41" customWidth="1"/>
    <col min="2296" max="2296" width="0" style="41" hidden="1" customWidth="1"/>
    <col min="2297" max="2297" width="13.125" style="41" customWidth="1"/>
    <col min="2298" max="2298" width="0" style="41" hidden="1" customWidth="1"/>
    <col min="2299" max="2299" width="22.875" style="41" customWidth="1"/>
    <col min="2300" max="2300" width="22.75" style="41" customWidth="1"/>
    <col min="2301" max="2301" width="10.5" style="41" bestFit="1" customWidth="1"/>
    <col min="2302" max="2302" width="21.875" style="41" customWidth="1"/>
    <col min="2303" max="2303" width="17" style="41" customWidth="1"/>
    <col min="2304" max="2304" width="10.125" style="41" bestFit="1" customWidth="1"/>
    <col min="2305" max="2305" width="13" style="41" bestFit="1" customWidth="1"/>
    <col min="2306" max="2306" width="13.375" style="41" customWidth="1"/>
    <col min="2307" max="2540" width="9" style="41"/>
    <col min="2541" max="2541" width="12.625" style="41" customWidth="1"/>
    <col min="2542" max="2542" width="46.625" style="41" customWidth="1"/>
    <col min="2543" max="2543" width="0" style="41" hidden="1" customWidth="1"/>
    <col min="2544" max="2544" width="14" style="41" customWidth="1"/>
    <col min="2545" max="2545" width="11.75" style="41" bestFit="1" customWidth="1"/>
    <col min="2546" max="2546" width="0" style="41" hidden="1" customWidth="1"/>
    <col min="2547" max="2547" width="16.25" style="41" customWidth="1"/>
    <col min="2548" max="2548" width="14.125" style="41" customWidth="1"/>
    <col min="2549" max="2549" width="0" style="41" hidden="1" customWidth="1"/>
    <col min="2550" max="2550" width="16.25" style="41" customWidth="1"/>
    <col min="2551" max="2551" width="12.375" style="41" customWidth="1"/>
    <col min="2552" max="2552" width="0" style="41" hidden="1" customWidth="1"/>
    <col min="2553" max="2553" width="13.125" style="41" customWidth="1"/>
    <col min="2554" max="2554" width="0" style="41" hidden="1" customWidth="1"/>
    <col min="2555" max="2555" width="22.875" style="41" customWidth="1"/>
    <col min="2556" max="2556" width="22.75" style="41" customWidth="1"/>
    <col min="2557" max="2557" width="10.5" style="41" bestFit="1" customWidth="1"/>
    <col min="2558" max="2558" width="21.875" style="41" customWidth="1"/>
    <col min="2559" max="2559" width="17" style="41" customWidth="1"/>
    <col min="2560" max="2560" width="10.125" style="41" bestFit="1" customWidth="1"/>
    <col min="2561" max="2561" width="13" style="41" bestFit="1" customWidth="1"/>
    <col min="2562" max="2562" width="13.375" style="41" customWidth="1"/>
    <col min="2563" max="2796" width="9" style="41"/>
    <col min="2797" max="2797" width="12.625" style="41" customWidth="1"/>
    <col min="2798" max="2798" width="46.625" style="41" customWidth="1"/>
    <col min="2799" max="2799" width="0" style="41" hidden="1" customWidth="1"/>
    <col min="2800" max="2800" width="14" style="41" customWidth="1"/>
    <col min="2801" max="2801" width="11.75" style="41" bestFit="1" customWidth="1"/>
    <col min="2802" max="2802" width="0" style="41" hidden="1" customWidth="1"/>
    <col min="2803" max="2803" width="16.25" style="41" customWidth="1"/>
    <col min="2804" max="2804" width="14.125" style="41" customWidth="1"/>
    <col min="2805" max="2805" width="0" style="41" hidden="1" customWidth="1"/>
    <col min="2806" max="2806" width="16.25" style="41" customWidth="1"/>
    <col min="2807" max="2807" width="12.375" style="41" customWidth="1"/>
    <col min="2808" max="2808" width="0" style="41" hidden="1" customWidth="1"/>
    <col min="2809" max="2809" width="13.125" style="41" customWidth="1"/>
    <col min="2810" max="2810" width="0" style="41" hidden="1" customWidth="1"/>
    <col min="2811" max="2811" width="22.875" style="41" customWidth="1"/>
    <col min="2812" max="2812" width="22.75" style="41" customWidth="1"/>
    <col min="2813" max="2813" width="10.5" style="41" bestFit="1" customWidth="1"/>
    <col min="2814" max="2814" width="21.875" style="41" customWidth="1"/>
    <col min="2815" max="2815" width="17" style="41" customWidth="1"/>
    <col min="2816" max="2816" width="10.125" style="41" bestFit="1" customWidth="1"/>
    <col min="2817" max="2817" width="13" style="41" bestFit="1" customWidth="1"/>
    <col min="2818" max="2818" width="13.375" style="41" customWidth="1"/>
    <col min="2819" max="3052" width="9" style="41"/>
    <col min="3053" max="3053" width="12.625" style="41" customWidth="1"/>
    <col min="3054" max="3054" width="46.625" style="41" customWidth="1"/>
    <col min="3055" max="3055" width="0" style="41" hidden="1" customWidth="1"/>
    <col min="3056" max="3056" width="14" style="41" customWidth="1"/>
    <col min="3057" max="3057" width="11.75" style="41" bestFit="1" customWidth="1"/>
    <col min="3058" max="3058" width="0" style="41" hidden="1" customWidth="1"/>
    <col min="3059" max="3059" width="16.25" style="41" customWidth="1"/>
    <col min="3060" max="3060" width="14.125" style="41" customWidth="1"/>
    <col min="3061" max="3061" width="0" style="41" hidden="1" customWidth="1"/>
    <col min="3062" max="3062" width="16.25" style="41" customWidth="1"/>
    <col min="3063" max="3063" width="12.375" style="41" customWidth="1"/>
    <col min="3064" max="3064" width="0" style="41" hidden="1" customWidth="1"/>
    <col min="3065" max="3065" width="13.125" style="41" customWidth="1"/>
    <col min="3066" max="3066" width="0" style="41" hidden="1" customWidth="1"/>
    <col min="3067" max="3067" width="22.875" style="41" customWidth="1"/>
    <col min="3068" max="3068" width="22.75" style="41" customWidth="1"/>
    <col min="3069" max="3069" width="10.5" style="41" bestFit="1" customWidth="1"/>
    <col min="3070" max="3070" width="21.875" style="41" customWidth="1"/>
    <col min="3071" max="3071" width="17" style="41" customWidth="1"/>
    <col min="3072" max="3072" width="10.125" style="41" bestFit="1" customWidth="1"/>
    <col min="3073" max="3073" width="13" style="41" bestFit="1" customWidth="1"/>
    <col min="3074" max="3074" width="13.375" style="41" customWidth="1"/>
    <col min="3075" max="3308" width="9" style="41"/>
    <col min="3309" max="3309" width="12.625" style="41" customWidth="1"/>
    <col min="3310" max="3310" width="46.625" style="41" customWidth="1"/>
    <col min="3311" max="3311" width="0" style="41" hidden="1" customWidth="1"/>
    <col min="3312" max="3312" width="14" style="41" customWidth="1"/>
    <col min="3313" max="3313" width="11.75" style="41" bestFit="1" customWidth="1"/>
    <col min="3314" max="3314" width="0" style="41" hidden="1" customWidth="1"/>
    <col min="3315" max="3315" width="16.25" style="41" customWidth="1"/>
    <col min="3316" max="3316" width="14.125" style="41" customWidth="1"/>
    <col min="3317" max="3317" width="0" style="41" hidden="1" customWidth="1"/>
    <col min="3318" max="3318" width="16.25" style="41" customWidth="1"/>
    <col min="3319" max="3319" width="12.375" style="41" customWidth="1"/>
    <col min="3320" max="3320" width="0" style="41" hidden="1" customWidth="1"/>
    <col min="3321" max="3321" width="13.125" style="41" customWidth="1"/>
    <col min="3322" max="3322" width="0" style="41" hidden="1" customWidth="1"/>
    <col min="3323" max="3323" width="22.875" style="41" customWidth="1"/>
    <col min="3324" max="3324" width="22.75" style="41" customWidth="1"/>
    <col min="3325" max="3325" width="10.5" style="41" bestFit="1" customWidth="1"/>
    <col min="3326" max="3326" width="21.875" style="41" customWidth="1"/>
    <col min="3327" max="3327" width="17" style="41" customWidth="1"/>
    <col min="3328" max="3328" width="10.125" style="41" bestFit="1" customWidth="1"/>
    <col min="3329" max="3329" width="13" style="41" bestFit="1" customWidth="1"/>
    <col min="3330" max="3330" width="13.375" style="41" customWidth="1"/>
    <col min="3331" max="3564" width="9" style="41"/>
    <col min="3565" max="3565" width="12.625" style="41" customWidth="1"/>
    <col min="3566" max="3566" width="46.625" style="41" customWidth="1"/>
    <col min="3567" max="3567" width="0" style="41" hidden="1" customWidth="1"/>
    <col min="3568" max="3568" width="14" style="41" customWidth="1"/>
    <col min="3569" max="3569" width="11.75" style="41" bestFit="1" customWidth="1"/>
    <col min="3570" max="3570" width="0" style="41" hidden="1" customWidth="1"/>
    <col min="3571" max="3571" width="16.25" style="41" customWidth="1"/>
    <col min="3572" max="3572" width="14.125" style="41" customWidth="1"/>
    <col min="3573" max="3573" width="0" style="41" hidden="1" customWidth="1"/>
    <col min="3574" max="3574" width="16.25" style="41" customWidth="1"/>
    <col min="3575" max="3575" width="12.375" style="41" customWidth="1"/>
    <col min="3576" max="3576" width="0" style="41" hidden="1" customWidth="1"/>
    <col min="3577" max="3577" width="13.125" style="41" customWidth="1"/>
    <col min="3578" max="3578" width="0" style="41" hidden="1" customWidth="1"/>
    <col min="3579" max="3579" width="22.875" style="41" customWidth="1"/>
    <col min="3580" max="3580" width="22.75" style="41" customWidth="1"/>
    <col min="3581" max="3581" width="10.5" style="41" bestFit="1" customWidth="1"/>
    <col min="3582" max="3582" width="21.875" style="41" customWidth="1"/>
    <col min="3583" max="3583" width="17" style="41" customWidth="1"/>
    <col min="3584" max="3584" width="10.125" style="41" bestFit="1" customWidth="1"/>
    <col min="3585" max="3585" width="13" style="41" bestFit="1" customWidth="1"/>
    <col min="3586" max="3586" width="13.375" style="41" customWidth="1"/>
    <col min="3587" max="3820" width="9" style="41"/>
    <col min="3821" max="3821" width="12.625" style="41" customWidth="1"/>
    <col min="3822" max="3822" width="46.625" style="41" customWidth="1"/>
    <col min="3823" max="3823" width="0" style="41" hidden="1" customWidth="1"/>
    <col min="3824" max="3824" width="14" style="41" customWidth="1"/>
    <col min="3825" max="3825" width="11.75" style="41" bestFit="1" customWidth="1"/>
    <col min="3826" max="3826" width="0" style="41" hidden="1" customWidth="1"/>
    <col min="3827" max="3827" width="16.25" style="41" customWidth="1"/>
    <col min="3828" max="3828" width="14.125" style="41" customWidth="1"/>
    <col min="3829" max="3829" width="0" style="41" hidden="1" customWidth="1"/>
    <col min="3830" max="3830" width="16.25" style="41" customWidth="1"/>
    <col min="3831" max="3831" width="12.375" style="41" customWidth="1"/>
    <col min="3832" max="3832" width="0" style="41" hidden="1" customWidth="1"/>
    <col min="3833" max="3833" width="13.125" style="41" customWidth="1"/>
    <col min="3834" max="3834" width="0" style="41" hidden="1" customWidth="1"/>
    <col min="3835" max="3835" width="22.875" style="41" customWidth="1"/>
    <col min="3836" max="3836" width="22.75" style="41" customWidth="1"/>
    <col min="3837" max="3837" width="10.5" style="41" bestFit="1" customWidth="1"/>
    <col min="3838" max="3838" width="21.875" style="41" customWidth="1"/>
    <col min="3839" max="3839" width="17" style="41" customWidth="1"/>
    <col min="3840" max="3840" width="10.125" style="41" bestFit="1" customWidth="1"/>
    <col min="3841" max="3841" width="13" style="41" bestFit="1" customWidth="1"/>
    <col min="3842" max="3842" width="13.375" style="41" customWidth="1"/>
    <col min="3843" max="4076" width="9" style="41"/>
    <col min="4077" max="4077" width="12.625" style="41" customWidth="1"/>
    <col min="4078" max="4078" width="46.625" style="41" customWidth="1"/>
    <col min="4079" max="4079" width="0" style="41" hidden="1" customWidth="1"/>
    <col min="4080" max="4080" width="14" style="41" customWidth="1"/>
    <col min="4081" max="4081" width="11.75" style="41" bestFit="1" customWidth="1"/>
    <col min="4082" max="4082" width="0" style="41" hidden="1" customWidth="1"/>
    <col min="4083" max="4083" width="16.25" style="41" customWidth="1"/>
    <col min="4084" max="4084" width="14.125" style="41" customWidth="1"/>
    <col min="4085" max="4085" width="0" style="41" hidden="1" customWidth="1"/>
    <col min="4086" max="4086" width="16.25" style="41" customWidth="1"/>
    <col min="4087" max="4087" width="12.375" style="41" customWidth="1"/>
    <col min="4088" max="4088" width="0" style="41" hidden="1" customWidth="1"/>
    <col min="4089" max="4089" width="13.125" style="41" customWidth="1"/>
    <col min="4090" max="4090" width="0" style="41" hidden="1" customWidth="1"/>
    <col min="4091" max="4091" width="22.875" style="41" customWidth="1"/>
    <col min="4092" max="4092" width="22.75" style="41" customWidth="1"/>
    <col min="4093" max="4093" width="10.5" style="41" bestFit="1" customWidth="1"/>
    <col min="4094" max="4094" width="21.875" style="41" customWidth="1"/>
    <col min="4095" max="4095" width="17" style="41" customWidth="1"/>
    <col min="4096" max="4096" width="10.125" style="41" bestFit="1" customWidth="1"/>
    <col min="4097" max="4097" width="13" style="41" bestFit="1" customWidth="1"/>
    <col min="4098" max="4098" width="13.375" style="41" customWidth="1"/>
    <col min="4099" max="4332" width="9" style="41"/>
    <col min="4333" max="4333" width="12.625" style="41" customWidth="1"/>
    <col min="4334" max="4334" width="46.625" style="41" customWidth="1"/>
    <col min="4335" max="4335" width="0" style="41" hidden="1" customWidth="1"/>
    <col min="4336" max="4336" width="14" style="41" customWidth="1"/>
    <col min="4337" max="4337" width="11.75" style="41" bestFit="1" customWidth="1"/>
    <col min="4338" max="4338" width="0" style="41" hidden="1" customWidth="1"/>
    <col min="4339" max="4339" width="16.25" style="41" customWidth="1"/>
    <col min="4340" max="4340" width="14.125" style="41" customWidth="1"/>
    <col min="4341" max="4341" width="0" style="41" hidden="1" customWidth="1"/>
    <col min="4342" max="4342" width="16.25" style="41" customWidth="1"/>
    <col min="4343" max="4343" width="12.375" style="41" customWidth="1"/>
    <col min="4344" max="4344" width="0" style="41" hidden="1" customWidth="1"/>
    <col min="4345" max="4345" width="13.125" style="41" customWidth="1"/>
    <col min="4346" max="4346" width="0" style="41" hidden="1" customWidth="1"/>
    <col min="4347" max="4347" width="22.875" style="41" customWidth="1"/>
    <col min="4348" max="4348" width="22.75" style="41" customWidth="1"/>
    <col min="4349" max="4349" width="10.5" style="41" bestFit="1" customWidth="1"/>
    <col min="4350" max="4350" width="21.875" style="41" customWidth="1"/>
    <col min="4351" max="4351" width="17" style="41" customWidth="1"/>
    <col min="4352" max="4352" width="10.125" style="41" bestFit="1" customWidth="1"/>
    <col min="4353" max="4353" width="13" style="41" bestFit="1" customWidth="1"/>
    <col min="4354" max="4354" width="13.375" style="41" customWidth="1"/>
    <col min="4355" max="4588" width="9" style="41"/>
    <col min="4589" max="4589" width="12.625" style="41" customWidth="1"/>
    <col min="4590" max="4590" width="46.625" style="41" customWidth="1"/>
    <col min="4591" max="4591" width="0" style="41" hidden="1" customWidth="1"/>
    <col min="4592" max="4592" width="14" style="41" customWidth="1"/>
    <col min="4593" max="4593" width="11.75" style="41" bestFit="1" customWidth="1"/>
    <col min="4594" max="4594" width="0" style="41" hidden="1" customWidth="1"/>
    <col min="4595" max="4595" width="16.25" style="41" customWidth="1"/>
    <col min="4596" max="4596" width="14.125" style="41" customWidth="1"/>
    <col min="4597" max="4597" width="0" style="41" hidden="1" customWidth="1"/>
    <col min="4598" max="4598" width="16.25" style="41" customWidth="1"/>
    <col min="4599" max="4599" width="12.375" style="41" customWidth="1"/>
    <col min="4600" max="4600" width="0" style="41" hidden="1" customWidth="1"/>
    <col min="4601" max="4601" width="13.125" style="41" customWidth="1"/>
    <col min="4602" max="4602" width="0" style="41" hidden="1" customWidth="1"/>
    <col min="4603" max="4603" width="22.875" style="41" customWidth="1"/>
    <col min="4604" max="4604" width="22.75" style="41" customWidth="1"/>
    <col min="4605" max="4605" width="10.5" style="41" bestFit="1" customWidth="1"/>
    <col min="4606" max="4606" width="21.875" style="41" customWidth="1"/>
    <col min="4607" max="4607" width="17" style="41" customWidth="1"/>
    <col min="4608" max="4608" width="10.125" style="41" bestFit="1" customWidth="1"/>
    <col min="4609" max="4609" width="13" style="41" bestFit="1" customWidth="1"/>
    <col min="4610" max="4610" width="13.375" style="41" customWidth="1"/>
    <col min="4611" max="4844" width="9" style="41"/>
    <col min="4845" max="4845" width="12.625" style="41" customWidth="1"/>
    <col min="4846" max="4846" width="46.625" style="41" customWidth="1"/>
    <col min="4847" max="4847" width="0" style="41" hidden="1" customWidth="1"/>
    <col min="4848" max="4848" width="14" style="41" customWidth="1"/>
    <col min="4849" max="4849" width="11.75" style="41" bestFit="1" customWidth="1"/>
    <col min="4850" max="4850" width="0" style="41" hidden="1" customWidth="1"/>
    <col min="4851" max="4851" width="16.25" style="41" customWidth="1"/>
    <col min="4852" max="4852" width="14.125" style="41" customWidth="1"/>
    <col min="4853" max="4853" width="0" style="41" hidden="1" customWidth="1"/>
    <col min="4854" max="4854" width="16.25" style="41" customWidth="1"/>
    <col min="4855" max="4855" width="12.375" style="41" customWidth="1"/>
    <col min="4856" max="4856" width="0" style="41" hidden="1" customWidth="1"/>
    <col min="4857" max="4857" width="13.125" style="41" customWidth="1"/>
    <col min="4858" max="4858" width="0" style="41" hidden="1" customWidth="1"/>
    <col min="4859" max="4859" width="22.875" style="41" customWidth="1"/>
    <col min="4860" max="4860" width="22.75" style="41" customWidth="1"/>
    <col min="4861" max="4861" width="10.5" style="41" bestFit="1" customWidth="1"/>
    <col min="4862" max="4862" width="21.875" style="41" customWidth="1"/>
    <col min="4863" max="4863" width="17" style="41" customWidth="1"/>
    <col min="4864" max="4864" width="10.125" style="41" bestFit="1" customWidth="1"/>
    <col min="4865" max="4865" width="13" style="41" bestFit="1" customWidth="1"/>
    <col min="4866" max="4866" width="13.375" style="41" customWidth="1"/>
    <col min="4867" max="5100" width="9" style="41"/>
    <col min="5101" max="5101" width="12.625" style="41" customWidth="1"/>
    <col min="5102" max="5102" width="46.625" style="41" customWidth="1"/>
    <col min="5103" max="5103" width="0" style="41" hidden="1" customWidth="1"/>
    <col min="5104" max="5104" width="14" style="41" customWidth="1"/>
    <col min="5105" max="5105" width="11.75" style="41" bestFit="1" customWidth="1"/>
    <col min="5106" max="5106" width="0" style="41" hidden="1" customWidth="1"/>
    <col min="5107" max="5107" width="16.25" style="41" customWidth="1"/>
    <col min="5108" max="5108" width="14.125" style="41" customWidth="1"/>
    <col min="5109" max="5109" width="0" style="41" hidden="1" customWidth="1"/>
    <col min="5110" max="5110" width="16.25" style="41" customWidth="1"/>
    <col min="5111" max="5111" width="12.375" style="41" customWidth="1"/>
    <col min="5112" max="5112" width="0" style="41" hidden="1" customWidth="1"/>
    <col min="5113" max="5113" width="13.125" style="41" customWidth="1"/>
    <col min="5114" max="5114" width="0" style="41" hidden="1" customWidth="1"/>
    <col min="5115" max="5115" width="22.875" style="41" customWidth="1"/>
    <col min="5116" max="5116" width="22.75" style="41" customWidth="1"/>
    <col min="5117" max="5117" width="10.5" style="41" bestFit="1" customWidth="1"/>
    <col min="5118" max="5118" width="21.875" style="41" customWidth="1"/>
    <col min="5119" max="5119" width="17" style="41" customWidth="1"/>
    <col min="5120" max="5120" width="10.125" style="41" bestFit="1" customWidth="1"/>
    <col min="5121" max="5121" width="13" style="41" bestFit="1" customWidth="1"/>
    <col min="5122" max="5122" width="13.375" style="41" customWidth="1"/>
    <col min="5123" max="5356" width="9" style="41"/>
    <col min="5357" max="5357" width="12.625" style="41" customWidth="1"/>
    <col min="5358" max="5358" width="46.625" style="41" customWidth="1"/>
    <col min="5359" max="5359" width="0" style="41" hidden="1" customWidth="1"/>
    <col min="5360" max="5360" width="14" style="41" customWidth="1"/>
    <col min="5361" max="5361" width="11.75" style="41" bestFit="1" customWidth="1"/>
    <col min="5362" max="5362" width="0" style="41" hidden="1" customWidth="1"/>
    <col min="5363" max="5363" width="16.25" style="41" customWidth="1"/>
    <col min="5364" max="5364" width="14.125" style="41" customWidth="1"/>
    <col min="5365" max="5365" width="0" style="41" hidden="1" customWidth="1"/>
    <col min="5366" max="5366" width="16.25" style="41" customWidth="1"/>
    <col min="5367" max="5367" width="12.375" style="41" customWidth="1"/>
    <col min="5368" max="5368" width="0" style="41" hidden="1" customWidth="1"/>
    <col min="5369" max="5369" width="13.125" style="41" customWidth="1"/>
    <col min="5370" max="5370" width="0" style="41" hidden="1" customWidth="1"/>
    <col min="5371" max="5371" width="22.875" style="41" customWidth="1"/>
    <col min="5372" max="5372" width="22.75" style="41" customWidth="1"/>
    <col min="5373" max="5373" width="10.5" style="41" bestFit="1" customWidth="1"/>
    <col min="5374" max="5374" width="21.875" style="41" customWidth="1"/>
    <col min="5375" max="5375" width="17" style="41" customWidth="1"/>
    <col min="5376" max="5376" width="10.125" style="41" bestFit="1" customWidth="1"/>
    <col min="5377" max="5377" width="13" style="41" bestFit="1" customWidth="1"/>
    <col min="5378" max="5378" width="13.375" style="41" customWidth="1"/>
    <col min="5379" max="5612" width="9" style="41"/>
    <col min="5613" max="5613" width="12.625" style="41" customWidth="1"/>
    <col min="5614" max="5614" width="46.625" style="41" customWidth="1"/>
    <col min="5615" max="5615" width="0" style="41" hidden="1" customWidth="1"/>
    <col min="5616" max="5616" width="14" style="41" customWidth="1"/>
    <col min="5617" max="5617" width="11.75" style="41" bestFit="1" customWidth="1"/>
    <col min="5618" max="5618" width="0" style="41" hidden="1" customWidth="1"/>
    <col min="5619" max="5619" width="16.25" style="41" customWidth="1"/>
    <col min="5620" max="5620" width="14.125" style="41" customWidth="1"/>
    <col min="5621" max="5621" width="0" style="41" hidden="1" customWidth="1"/>
    <col min="5622" max="5622" width="16.25" style="41" customWidth="1"/>
    <col min="5623" max="5623" width="12.375" style="41" customWidth="1"/>
    <col min="5624" max="5624" width="0" style="41" hidden="1" customWidth="1"/>
    <col min="5625" max="5625" width="13.125" style="41" customWidth="1"/>
    <col min="5626" max="5626" width="0" style="41" hidden="1" customWidth="1"/>
    <col min="5627" max="5627" width="22.875" style="41" customWidth="1"/>
    <col min="5628" max="5628" width="22.75" style="41" customWidth="1"/>
    <col min="5629" max="5629" width="10.5" style="41" bestFit="1" customWidth="1"/>
    <col min="5630" max="5630" width="21.875" style="41" customWidth="1"/>
    <col min="5631" max="5631" width="17" style="41" customWidth="1"/>
    <col min="5632" max="5632" width="10.125" style="41" bestFit="1" customWidth="1"/>
    <col min="5633" max="5633" width="13" style="41" bestFit="1" customWidth="1"/>
    <col min="5634" max="5634" width="13.375" style="41" customWidth="1"/>
    <col min="5635" max="5868" width="9" style="41"/>
    <col min="5869" max="5869" width="12.625" style="41" customWidth="1"/>
    <col min="5870" max="5870" width="46.625" style="41" customWidth="1"/>
    <col min="5871" max="5871" width="0" style="41" hidden="1" customWidth="1"/>
    <col min="5872" max="5872" width="14" style="41" customWidth="1"/>
    <col min="5873" max="5873" width="11.75" style="41" bestFit="1" customWidth="1"/>
    <col min="5874" max="5874" width="0" style="41" hidden="1" customWidth="1"/>
    <col min="5875" max="5875" width="16.25" style="41" customWidth="1"/>
    <col min="5876" max="5876" width="14.125" style="41" customWidth="1"/>
    <col min="5877" max="5877" width="0" style="41" hidden="1" customWidth="1"/>
    <col min="5878" max="5878" width="16.25" style="41" customWidth="1"/>
    <col min="5879" max="5879" width="12.375" style="41" customWidth="1"/>
    <col min="5880" max="5880" width="0" style="41" hidden="1" customWidth="1"/>
    <col min="5881" max="5881" width="13.125" style="41" customWidth="1"/>
    <col min="5882" max="5882" width="0" style="41" hidden="1" customWidth="1"/>
    <col min="5883" max="5883" width="22.875" style="41" customWidth="1"/>
    <col min="5884" max="5884" width="22.75" style="41" customWidth="1"/>
    <col min="5885" max="5885" width="10.5" style="41" bestFit="1" customWidth="1"/>
    <col min="5886" max="5886" width="21.875" style="41" customWidth="1"/>
    <col min="5887" max="5887" width="17" style="41" customWidth="1"/>
    <col min="5888" max="5888" width="10.125" style="41" bestFit="1" customWidth="1"/>
    <col min="5889" max="5889" width="13" style="41" bestFit="1" customWidth="1"/>
    <col min="5890" max="5890" width="13.375" style="41" customWidth="1"/>
    <col min="5891" max="6124" width="9" style="41"/>
    <col min="6125" max="6125" width="12.625" style="41" customWidth="1"/>
    <col min="6126" max="6126" width="46.625" style="41" customWidth="1"/>
    <col min="6127" max="6127" width="0" style="41" hidden="1" customWidth="1"/>
    <col min="6128" max="6128" width="14" style="41" customWidth="1"/>
    <col min="6129" max="6129" width="11.75" style="41" bestFit="1" customWidth="1"/>
    <col min="6130" max="6130" width="0" style="41" hidden="1" customWidth="1"/>
    <col min="6131" max="6131" width="16.25" style="41" customWidth="1"/>
    <col min="6132" max="6132" width="14.125" style="41" customWidth="1"/>
    <col min="6133" max="6133" width="0" style="41" hidden="1" customWidth="1"/>
    <col min="6134" max="6134" width="16.25" style="41" customWidth="1"/>
    <col min="6135" max="6135" width="12.375" style="41" customWidth="1"/>
    <col min="6136" max="6136" width="0" style="41" hidden="1" customWidth="1"/>
    <col min="6137" max="6137" width="13.125" style="41" customWidth="1"/>
    <col min="6138" max="6138" width="0" style="41" hidden="1" customWidth="1"/>
    <col min="6139" max="6139" width="22.875" style="41" customWidth="1"/>
    <col min="6140" max="6140" width="22.75" style="41" customWidth="1"/>
    <col min="6141" max="6141" width="10.5" style="41" bestFit="1" customWidth="1"/>
    <col min="6142" max="6142" width="21.875" style="41" customWidth="1"/>
    <col min="6143" max="6143" width="17" style="41" customWidth="1"/>
    <col min="6144" max="6144" width="10.125" style="41" bestFit="1" customWidth="1"/>
    <col min="6145" max="6145" width="13" style="41" bestFit="1" customWidth="1"/>
    <col min="6146" max="6146" width="13.375" style="41" customWidth="1"/>
    <col min="6147" max="6380" width="9" style="41"/>
    <col min="6381" max="6381" width="12.625" style="41" customWidth="1"/>
    <col min="6382" max="6382" width="46.625" style="41" customWidth="1"/>
    <col min="6383" max="6383" width="0" style="41" hidden="1" customWidth="1"/>
    <col min="6384" max="6384" width="14" style="41" customWidth="1"/>
    <col min="6385" max="6385" width="11.75" style="41" bestFit="1" customWidth="1"/>
    <col min="6386" max="6386" width="0" style="41" hidden="1" customWidth="1"/>
    <col min="6387" max="6387" width="16.25" style="41" customWidth="1"/>
    <col min="6388" max="6388" width="14.125" style="41" customWidth="1"/>
    <col min="6389" max="6389" width="0" style="41" hidden="1" customWidth="1"/>
    <col min="6390" max="6390" width="16.25" style="41" customWidth="1"/>
    <col min="6391" max="6391" width="12.375" style="41" customWidth="1"/>
    <col min="6392" max="6392" width="0" style="41" hidden="1" customWidth="1"/>
    <col min="6393" max="6393" width="13.125" style="41" customWidth="1"/>
    <col min="6394" max="6394" width="0" style="41" hidden="1" customWidth="1"/>
    <col min="6395" max="6395" width="22.875" style="41" customWidth="1"/>
    <col min="6396" max="6396" width="22.75" style="41" customWidth="1"/>
    <col min="6397" max="6397" width="10.5" style="41" bestFit="1" customWidth="1"/>
    <col min="6398" max="6398" width="21.875" style="41" customWidth="1"/>
    <col min="6399" max="6399" width="17" style="41" customWidth="1"/>
    <col min="6400" max="6400" width="10.125" style="41" bestFit="1" customWidth="1"/>
    <col min="6401" max="6401" width="13" style="41" bestFit="1" customWidth="1"/>
    <col min="6402" max="6402" width="13.375" style="41" customWidth="1"/>
    <col min="6403" max="6636" width="9" style="41"/>
    <col min="6637" max="6637" width="12.625" style="41" customWidth="1"/>
    <col min="6638" max="6638" width="46.625" style="41" customWidth="1"/>
    <col min="6639" max="6639" width="0" style="41" hidden="1" customWidth="1"/>
    <col min="6640" max="6640" width="14" style="41" customWidth="1"/>
    <col min="6641" max="6641" width="11.75" style="41" bestFit="1" customWidth="1"/>
    <col min="6642" max="6642" width="0" style="41" hidden="1" customWidth="1"/>
    <col min="6643" max="6643" width="16.25" style="41" customWidth="1"/>
    <col min="6644" max="6644" width="14.125" style="41" customWidth="1"/>
    <col min="6645" max="6645" width="0" style="41" hidden="1" customWidth="1"/>
    <col min="6646" max="6646" width="16.25" style="41" customWidth="1"/>
    <col min="6647" max="6647" width="12.375" style="41" customWidth="1"/>
    <col min="6648" max="6648" width="0" style="41" hidden="1" customWidth="1"/>
    <col min="6649" max="6649" width="13.125" style="41" customWidth="1"/>
    <col min="6650" max="6650" width="0" style="41" hidden="1" customWidth="1"/>
    <col min="6651" max="6651" width="22.875" style="41" customWidth="1"/>
    <col min="6652" max="6652" width="22.75" style="41" customWidth="1"/>
    <col min="6653" max="6653" width="10.5" style="41" bestFit="1" customWidth="1"/>
    <col min="6654" max="6654" width="21.875" style="41" customWidth="1"/>
    <col min="6655" max="6655" width="17" style="41" customWidth="1"/>
    <col min="6656" max="6656" width="10.125" style="41" bestFit="1" customWidth="1"/>
    <col min="6657" max="6657" width="13" style="41" bestFit="1" customWidth="1"/>
    <col min="6658" max="6658" width="13.375" style="41" customWidth="1"/>
    <col min="6659" max="6892" width="9" style="41"/>
    <col min="6893" max="6893" width="12.625" style="41" customWidth="1"/>
    <col min="6894" max="6894" width="46.625" style="41" customWidth="1"/>
    <col min="6895" max="6895" width="0" style="41" hidden="1" customWidth="1"/>
    <col min="6896" max="6896" width="14" style="41" customWidth="1"/>
    <col min="6897" max="6897" width="11.75" style="41" bestFit="1" customWidth="1"/>
    <col min="6898" max="6898" width="0" style="41" hidden="1" customWidth="1"/>
    <col min="6899" max="6899" width="16.25" style="41" customWidth="1"/>
    <col min="6900" max="6900" width="14.125" style="41" customWidth="1"/>
    <col min="6901" max="6901" width="0" style="41" hidden="1" customWidth="1"/>
    <col min="6902" max="6902" width="16.25" style="41" customWidth="1"/>
    <col min="6903" max="6903" width="12.375" style="41" customWidth="1"/>
    <col min="6904" max="6904" width="0" style="41" hidden="1" customWidth="1"/>
    <col min="6905" max="6905" width="13.125" style="41" customWidth="1"/>
    <col min="6906" max="6906" width="0" style="41" hidden="1" customWidth="1"/>
    <col min="6907" max="6907" width="22.875" style="41" customWidth="1"/>
    <col min="6908" max="6908" width="22.75" style="41" customWidth="1"/>
    <col min="6909" max="6909" width="10.5" style="41" bestFit="1" customWidth="1"/>
    <col min="6910" max="6910" width="21.875" style="41" customWidth="1"/>
    <col min="6911" max="6911" width="17" style="41" customWidth="1"/>
    <col min="6912" max="6912" width="10.125" style="41" bestFit="1" customWidth="1"/>
    <col min="6913" max="6913" width="13" style="41" bestFit="1" customWidth="1"/>
    <col min="6914" max="6914" width="13.375" style="41" customWidth="1"/>
    <col min="6915" max="7148" width="9" style="41"/>
    <col min="7149" max="7149" width="12.625" style="41" customWidth="1"/>
    <col min="7150" max="7150" width="46.625" style="41" customWidth="1"/>
    <col min="7151" max="7151" width="0" style="41" hidden="1" customWidth="1"/>
    <col min="7152" max="7152" width="14" style="41" customWidth="1"/>
    <col min="7153" max="7153" width="11.75" style="41" bestFit="1" customWidth="1"/>
    <col min="7154" max="7154" width="0" style="41" hidden="1" customWidth="1"/>
    <col min="7155" max="7155" width="16.25" style="41" customWidth="1"/>
    <col min="7156" max="7156" width="14.125" style="41" customWidth="1"/>
    <col min="7157" max="7157" width="0" style="41" hidden="1" customWidth="1"/>
    <col min="7158" max="7158" width="16.25" style="41" customWidth="1"/>
    <col min="7159" max="7159" width="12.375" style="41" customWidth="1"/>
    <col min="7160" max="7160" width="0" style="41" hidden="1" customWidth="1"/>
    <col min="7161" max="7161" width="13.125" style="41" customWidth="1"/>
    <col min="7162" max="7162" width="0" style="41" hidden="1" customWidth="1"/>
    <col min="7163" max="7163" width="22.875" style="41" customWidth="1"/>
    <col min="7164" max="7164" width="22.75" style="41" customWidth="1"/>
    <col min="7165" max="7165" width="10.5" style="41" bestFit="1" customWidth="1"/>
    <col min="7166" max="7166" width="21.875" style="41" customWidth="1"/>
    <col min="7167" max="7167" width="17" style="41" customWidth="1"/>
    <col min="7168" max="7168" width="10.125" style="41" bestFit="1" customWidth="1"/>
    <col min="7169" max="7169" width="13" style="41" bestFit="1" customWidth="1"/>
    <col min="7170" max="7170" width="13.375" style="41" customWidth="1"/>
    <col min="7171" max="7404" width="9" style="41"/>
    <col min="7405" max="7405" width="12.625" style="41" customWidth="1"/>
    <col min="7406" max="7406" width="46.625" style="41" customWidth="1"/>
    <col min="7407" max="7407" width="0" style="41" hidden="1" customWidth="1"/>
    <col min="7408" max="7408" width="14" style="41" customWidth="1"/>
    <col min="7409" max="7409" width="11.75" style="41" bestFit="1" customWidth="1"/>
    <col min="7410" max="7410" width="0" style="41" hidden="1" customWidth="1"/>
    <col min="7411" max="7411" width="16.25" style="41" customWidth="1"/>
    <col min="7412" max="7412" width="14.125" style="41" customWidth="1"/>
    <col min="7413" max="7413" width="0" style="41" hidden="1" customWidth="1"/>
    <col min="7414" max="7414" width="16.25" style="41" customWidth="1"/>
    <col min="7415" max="7415" width="12.375" style="41" customWidth="1"/>
    <col min="7416" max="7416" width="0" style="41" hidden="1" customWidth="1"/>
    <col min="7417" max="7417" width="13.125" style="41" customWidth="1"/>
    <col min="7418" max="7418" width="0" style="41" hidden="1" customWidth="1"/>
    <col min="7419" max="7419" width="22.875" style="41" customWidth="1"/>
    <col min="7420" max="7420" width="22.75" style="41" customWidth="1"/>
    <col min="7421" max="7421" width="10.5" style="41" bestFit="1" customWidth="1"/>
    <col min="7422" max="7422" width="21.875" style="41" customWidth="1"/>
    <col min="7423" max="7423" width="17" style="41" customWidth="1"/>
    <col min="7424" max="7424" width="10.125" style="41" bestFit="1" customWidth="1"/>
    <col min="7425" max="7425" width="13" style="41" bestFit="1" customWidth="1"/>
    <col min="7426" max="7426" width="13.375" style="41" customWidth="1"/>
    <col min="7427" max="7660" width="9" style="41"/>
    <col min="7661" max="7661" width="12.625" style="41" customWidth="1"/>
    <col min="7662" max="7662" width="46.625" style="41" customWidth="1"/>
    <col min="7663" max="7663" width="0" style="41" hidden="1" customWidth="1"/>
    <col min="7664" max="7664" width="14" style="41" customWidth="1"/>
    <col min="7665" max="7665" width="11.75" style="41" bestFit="1" customWidth="1"/>
    <col min="7666" max="7666" width="0" style="41" hidden="1" customWidth="1"/>
    <col min="7667" max="7667" width="16.25" style="41" customWidth="1"/>
    <col min="7668" max="7668" width="14.125" style="41" customWidth="1"/>
    <col min="7669" max="7669" width="0" style="41" hidden="1" customWidth="1"/>
    <col min="7670" max="7670" width="16.25" style="41" customWidth="1"/>
    <col min="7671" max="7671" width="12.375" style="41" customWidth="1"/>
    <col min="7672" max="7672" width="0" style="41" hidden="1" customWidth="1"/>
    <col min="7673" max="7673" width="13.125" style="41" customWidth="1"/>
    <col min="7674" max="7674" width="0" style="41" hidden="1" customWidth="1"/>
    <col min="7675" max="7675" width="22.875" style="41" customWidth="1"/>
    <col min="7676" max="7676" width="22.75" style="41" customWidth="1"/>
    <col min="7677" max="7677" width="10.5" style="41" bestFit="1" customWidth="1"/>
    <col min="7678" max="7678" width="21.875" style="41" customWidth="1"/>
    <col min="7679" max="7679" width="17" style="41" customWidth="1"/>
    <col min="7680" max="7680" width="10.125" style="41" bestFit="1" customWidth="1"/>
    <col min="7681" max="7681" width="13" style="41" bestFit="1" customWidth="1"/>
    <col min="7682" max="7682" width="13.375" style="41" customWidth="1"/>
    <col min="7683" max="7916" width="9" style="41"/>
    <col min="7917" max="7917" width="12.625" style="41" customWidth="1"/>
    <col min="7918" max="7918" width="46.625" style="41" customWidth="1"/>
    <col min="7919" max="7919" width="0" style="41" hidden="1" customWidth="1"/>
    <col min="7920" max="7920" width="14" style="41" customWidth="1"/>
    <col min="7921" max="7921" width="11.75" style="41" bestFit="1" customWidth="1"/>
    <col min="7922" max="7922" width="0" style="41" hidden="1" customWidth="1"/>
    <col min="7923" max="7923" width="16.25" style="41" customWidth="1"/>
    <col min="7924" max="7924" width="14.125" style="41" customWidth="1"/>
    <col min="7925" max="7925" width="0" style="41" hidden="1" customWidth="1"/>
    <col min="7926" max="7926" width="16.25" style="41" customWidth="1"/>
    <col min="7927" max="7927" width="12.375" style="41" customWidth="1"/>
    <col min="7928" max="7928" width="0" style="41" hidden="1" customWidth="1"/>
    <col min="7929" max="7929" width="13.125" style="41" customWidth="1"/>
    <col min="7930" max="7930" width="0" style="41" hidden="1" customWidth="1"/>
    <col min="7931" max="7931" width="22.875" style="41" customWidth="1"/>
    <col min="7932" max="7932" width="22.75" style="41" customWidth="1"/>
    <col min="7933" max="7933" width="10.5" style="41" bestFit="1" customWidth="1"/>
    <col min="7934" max="7934" width="21.875" style="41" customWidth="1"/>
    <col min="7935" max="7935" width="17" style="41" customWidth="1"/>
    <col min="7936" max="7936" width="10.125" style="41" bestFit="1" customWidth="1"/>
    <col min="7937" max="7937" width="13" style="41" bestFit="1" customWidth="1"/>
    <col min="7938" max="7938" width="13.375" style="41" customWidth="1"/>
    <col min="7939" max="8172" width="9" style="41"/>
    <col min="8173" max="8173" width="12.625" style="41" customWidth="1"/>
    <col min="8174" max="8174" width="46.625" style="41" customWidth="1"/>
    <col min="8175" max="8175" width="0" style="41" hidden="1" customWidth="1"/>
    <col min="8176" max="8176" width="14" style="41" customWidth="1"/>
    <col min="8177" max="8177" width="11.75" style="41" bestFit="1" customWidth="1"/>
    <col min="8178" max="8178" width="0" style="41" hidden="1" customWidth="1"/>
    <col min="8179" max="8179" width="16.25" style="41" customWidth="1"/>
    <col min="8180" max="8180" width="14.125" style="41" customWidth="1"/>
    <col min="8181" max="8181" width="0" style="41" hidden="1" customWidth="1"/>
    <col min="8182" max="8182" width="16.25" style="41" customWidth="1"/>
    <col min="8183" max="8183" width="12.375" style="41" customWidth="1"/>
    <col min="8184" max="8184" width="0" style="41" hidden="1" customWidth="1"/>
    <col min="8185" max="8185" width="13.125" style="41" customWidth="1"/>
    <col min="8186" max="8186" width="0" style="41" hidden="1" customWidth="1"/>
    <col min="8187" max="8187" width="22.875" style="41" customWidth="1"/>
    <col min="8188" max="8188" width="22.75" style="41" customWidth="1"/>
    <col min="8189" max="8189" width="10.5" style="41" bestFit="1" customWidth="1"/>
    <col min="8190" max="8190" width="21.875" style="41" customWidth="1"/>
    <col min="8191" max="8191" width="17" style="41" customWidth="1"/>
    <col min="8192" max="8192" width="10.125" style="41" bestFit="1" customWidth="1"/>
    <col min="8193" max="8193" width="13" style="41" bestFit="1" customWidth="1"/>
    <col min="8194" max="8194" width="13.375" style="41" customWidth="1"/>
    <col min="8195" max="8428" width="9" style="41"/>
    <col min="8429" max="8429" width="12.625" style="41" customWidth="1"/>
    <col min="8430" max="8430" width="46.625" style="41" customWidth="1"/>
    <col min="8431" max="8431" width="0" style="41" hidden="1" customWidth="1"/>
    <col min="8432" max="8432" width="14" style="41" customWidth="1"/>
    <col min="8433" max="8433" width="11.75" style="41" bestFit="1" customWidth="1"/>
    <col min="8434" max="8434" width="0" style="41" hidden="1" customWidth="1"/>
    <col min="8435" max="8435" width="16.25" style="41" customWidth="1"/>
    <col min="8436" max="8436" width="14.125" style="41" customWidth="1"/>
    <col min="8437" max="8437" width="0" style="41" hidden="1" customWidth="1"/>
    <col min="8438" max="8438" width="16.25" style="41" customWidth="1"/>
    <col min="8439" max="8439" width="12.375" style="41" customWidth="1"/>
    <col min="8440" max="8440" width="0" style="41" hidden="1" customWidth="1"/>
    <col min="8441" max="8441" width="13.125" style="41" customWidth="1"/>
    <col min="8442" max="8442" width="0" style="41" hidden="1" customWidth="1"/>
    <col min="8443" max="8443" width="22.875" style="41" customWidth="1"/>
    <col min="8444" max="8444" width="22.75" style="41" customWidth="1"/>
    <col min="8445" max="8445" width="10.5" style="41" bestFit="1" customWidth="1"/>
    <col min="8446" max="8446" width="21.875" style="41" customWidth="1"/>
    <col min="8447" max="8447" width="17" style="41" customWidth="1"/>
    <col min="8448" max="8448" width="10.125" style="41" bestFit="1" customWidth="1"/>
    <col min="8449" max="8449" width="13" style="41" bestFit="1" customWidth="1"/>
    <col min="8450" max="8450" width="13.375" style="41" customWidth="1"/>
    <col min="8451" max="8684" width="9" style="41"/>
    <col min="8685" max="8685" width="12.625" style="41" customWidth="1"/>
    <col min="8686" max="8686" width="46.625" style="41" customWidth="1"/>
    <col min="8687" max="8687" width="0" style="41" hidden="1" customWidth="1"/>
    <col min="8688" max="8688" width="14" style="41" customWidth="1"/>
    <col min="8689" max="8689" width="11.75" style="41" bestFit="1" customWidth="1"/>
    <col min="8690" max="8690" width="0" style="41" hidden="1" customWidth="1"/>
    <col min="8691" max="8691" width="16.25" style="41" customWidth="1"/>
    <col min="8692" max="8692" width="14.125" style="41" customWidth="1"/>
    <col min="8693" max="8693" width="0" style="41" hidden="1" customWidth="1"/>
    <col min="8694" max="8694" width="16.25" style="41" customWidth="1"/>
    <col min="8695" max="8695" width="12.375" style="41" customWidth="1"/>
    <col min="8696" max="8696" width="0" style="41" hidden="1" customWidth="1"/>
    <col min="8697" max="8697" width="13.125" style="41" customWidth="1"/>
    <col min="8698" max="8698" width="0" style="41" hidden="1" customWidth="1"/>
    <col min="8699" max="8699" width="22.875" style="41" customWidth="1"/>
    <col min="8700" max="8700" width="22.75" style="41" customWidth="1"/>
    <col min="8701" max="8701" width="10.5" style="41" bestFit="1" customWidth="1"/>
    <col min="8702" max="8702" width="21.875" style="41" customWidth="1"/>
    <col min="8703" max="8703" width="17" style="41" customWidth="1"/>
    <col min="8704" max="8704" width="10.125" style="41" bestFit="1" customWidth="1"/>
    <col min="8705" max="8705" width="13" style="41" bestFit="1" customWidth="1"/>
    <col min="8706" max="8706" width="13.375" style="41" customWidth="1"/>
    <col min="8707" max="8940" width="9" style="41"/>
    <col min="8941" max="8941" width="12.625" style="41" customWidth="1"/>
    <col min="8942" max="8942" width="46.625" style="41" customWidth="1"/>
    <col min="8943" max="8943" width="0" style="41" hidden="1" customWidth="1"/>
    <col min="8944" max="8944" width="14" style="41" customWidth="1"/>
    <col min="8945" max="8945" width="11.75" style="41" bestFit="1" customWidth="1"/>
    <col min="8946" max="8946" width="0" style="41" hidden="1" customWidth="1"/>
    <col min="8947" max="8947" width="16.25" style="41" customWidth="1"/>
    <col min="8948" max="8948" width="14.125" style="41" customWidth="1"/>
    <col min="8949" max="8949" width="0" style="41" hidden="1" customWidth="1"/>
    <col min="8950" max="8950" width="16.25" style="41" customWidth="1"/>
    <col min="8951" max="8951" width="12.375" style="41" customWidth="1"/>
    <col min="8952" max="8952" width="0" style="41" hidden="1" customWidth="1"/>
    <col min="8953" max="8953" width="13.125" style="41" customWidth="1"/>
    <col min="8954" max="8954" width="0" style="41" hidden="1" customWidth="1"/>
    <col min="8955" max="8955" width="22.875" style="41" customWidth="1"/>
    <col min="8956" max="8956" width="22.75" style="41" customWidth="1"/>
    <col min="8957" max="8957" width="10.5" style="41" bestFit="1" customWidth="1"/>
    <col min="8958" max="8958" width="21.875" style="41" customWidth="1"/>
    <col min="8959" max="8959" width="17" style="41" customWidth="1"/>
    <col min="8960" max="8960" width="10.125" style="41" bestFit="1" customWidth="1"/>
    <col min="8961" max="8961" width="13" style="41" bestFit="1" customWidth="1"/>
    <col min="8962" max="8962" width="13.375" style="41" customWidth="1"/>
    <col min="8963" max="9196" width="9" style="41"/>
    <col min="9197" max="9197" width="12.625" style="41" customWidth="1"/>
    <col min="9198" max="9198" width="46.625" style="41" customWidth="1"/>
    <col min="9199" max="9199" width="0" style="41" hidden="1" customWidth="1"/>
    <col min="9200" max="9200" width="14" style="41" customWidth="1"/>
    <col min="9201" max="9201" width="11.75" style="41" bestFit="1" customWidth="1"/>
    <col min="9202" max="9202" width="0" style="41" hidden="1" customWidth="1"/>
    <col min="9203" max="9203" width="16.25" style="41" customWidth="1"/>
    <col min="9204" max="9204" width="14.125" style="41" customWidth="1"/>
    <col min="9205" max="9205" width="0" style="41" hidden="1" customWidth="1"/>
    <col min="9206" max="9206" width="16.25" style="41" customWidth="1"/>
    <col min="9207" max="9207" width="12.375" style="41" customWidth="1"/>
    <col min="9208" max="9208" width="0" style="41" hidden="1" customWidth="1"/>
    <col min="9209" max="9209" width="13.125" style="41" customWidth="1"/>
    <col min="9210" max="9210" width="0" style="41" hidden="1" customWidth="1"/>
    <col min="9211" max="9211" width="22.875" style="41" customWidth="1"/>
    <col min="9212" max="9212" width="22.75" style="41" customWidth="1"/>
    <col min="9213" max="9213" width="10.5" style="41" bestFit="1" customWidth="1"/>
    <col min="9214" max="9214" width="21.875" style="41" customWidth="1"/>
    <col min="9215" max="9215" width="17" style="41" customWidth="1"/>
    <col min="9216" max="9216" width="10.125" style="41" bestFit="1" customWidth="1"/>
    <col min="9217" max="9217" width="13" style="41" bestFit="1" customWidth="1"/>
    <col min="9218" max="9218" width="13.375" style="41" customWidth="1"/>
    <col min="9219" max="9452" width="9" style="41"/>
    <col min="9453" max="9453" width="12.625" style="41" customWidth="1"/>
    <col min="9454" max="9454" width="46.625" style="41" customWidth="1"/>
    <col min="9455" max="9455" width="0" style="41" hidden="1" customWidth="1"/>
    <col min="9456" max="9456" width="14" style="41" customWidth="1"/>
    <col min="9457" max="9457" width="11.75" style="41" bestFit="1" customWidth="1"/>
    <col min="9458" max="9458" width="0" style="41" hidden="1" customWidth="1"/>
    <col min="9459" max="9459" width="16.25" style="41" customWidth="1"/>
    <col min="9460" max="9460" width="14.125" style="41" customWidth="1"/>
    <col min="9461" max="9461" width="0" style="41" hidden="1" customWidth="1"/>
    <col min="9462" max="9462" width="16.25" style="41" customWidth="1"/>
    <col min="9463" max="9463" width="12.375" style="41" customWidth="1"/>
    <col min="9464" max="9464" width="0" style="41" hidden="1" customWidth="1"/>
    <col min="9465" max="9465" width="13.125" style="41" customWidth="1"/>
    <col min="9466" max="9466" width="0" style="41" hidden="1" customWidth="1"/>
    <col min="9467" max="9467" width="22.875" style="41" customWidth="1"/>
    <col min="9468" max="9468" width="22.75" style="41" customWidth="1"/>
    <col min="9469" max="9469" width="10.5" style="41" bestFit="1" customWidth="1"/>
    <col min="9470" max="9470" width="21.875" style="41" customWidth="1"/>
    <col min="9471" max="9471" width="17" style="41" customWidth="1"/>
    <col min="9472" max="9472" width="10.125" style="41" bestFit="1" customWidth="1"/>
    <col min="9473" max="9473" width="13" style="41" bestFit="1" customWidth="1"/>
    <col min="9474" max="9474" width="13.375" style="41" customWidth="1"/>
    <col min="9475" max="9708" width="9" style="41"/>
    <col min="9709" max="9709" width="12.625" style="41" customWidth="1"/>
    <col min="9710" max="9710" width="46.625" style="41" customWidth="1"/>
    <col min="9711" max="9711" width="0" style="41" hidden="1" customWidth="1"/>
    <col min="9712" max="9712" width="14" style="41" customWidth="1"/>
    <col min="9713" max="9713" width="11.75" style="41" bestFit="1" customWidth="1"/>
    <col min="9714" max="9714" width="0" style="41" hidden="1" customWidth="1"/>
    <col min="9715" max="9715" width="16.25" style="41" customWidth="1"/>
    <col min="9716" max="9716" width="14.125" style="41" customWidth="1"/>
    <col min="9717" max="9717" width="0" style="41" hidden="1" customWidth="1"/>
    <col min="9718" max="9718" width="16.25" style="41" customWidth="1"/>
    <col min="9719" max="9719" width="12.375" style="41" customWidth="1"/>
    <col min="9720" max="9720" width="0" style="41" hidden="1" customWidth="1"/>
    <col min="9721" max="9721" width="13.125" style="41" customWidth="1"/>
    <col min="9722" max="9722" width="0" style="41" hidden="1" customWidth="1"/>
    <col min="9723" max="9723" width="22.875" style="41" customWidth="1"/>
    <col min="9724" max="9724" width="22.75" style="41" customWidth="1"/>
    <col min="9725" max="9725" width="10.5" style="41" bestFit="1" customWidth="1"/>
    <col min="9726" max="9726" width="21.875" style="41" customWidth="1"/>
    <col min="9727" max="9727" width="17" style="41" customWidth="1"/>
    <col min="9728" max="9728" width="10.125" style="41" bestFit="1" customWidth="1"/>
    <col min="9729" max="9729" width="13" style="41" bestFit="1" customWidth="1"/>
    <col min="9730" max="9730" width="13.375" style="41" customWidth="1"/>
    <col min="9731" max="9964" width="9" style="41"/>
    <col min="9965" max="9965" width="12.625" style="41" customWidth="1"/>
    <col min="9966" max="9966" width="46.625" style="41" customWidth="1"/>
    <col min="9967" max="9967" width="0" style="41" hidden="1" customWidth="1"/>
    <col min="9968" max="9968" width="14" style="41" customWidth="1"/>
    <col min="9969" max="9969" width="11.75" style="41" bestFit="1" customWidth="1"/>
    <col min="9970" max="9970" width="0" style="41" hidden="1" customWidth="1"/>
    <col min="9971" max="9971" width="16.25" style="41" customWidth="1"/>
    <col min="9972" max="9972" width="14.125" style="41" customWidth="1"/>
    <col min="9973" max="9973" width="0" style="41" hidden="1" customWidth="1"/>
    <col min="9974" max="9974" width="16.25" style="41" customWidth="1"/>
    <col min="9975" max="9975" width="12.375" style="41" customWidth="1"/>
    <col min="9976" max="9976" width="0" style="41" hidden="1" customWidth="1"/>
    <col min="9977" max="9977" width="13.125" style="41" customWidth="1"/>
    <col min="9978" max="9978" width="0" style="41" hidden="1" customWidth="1"/>
    <col min="9979" max="9979" width="22.875" style="41" customWidth="1"/>
    <col min="9980" max="9980" width="22.75" style="41" customWidth="1"/>
    <col min="9981" max="9981" width="10.5" style="41" bestFit="1" customWidth="1"/>
    <col min="9982" max="9982" width="21.875" style="41" customWidth="1"/>
    <col min="9983" max="9983" width="17" style="41" customWidth="1"/>
    <col min="9984" max="9984" width="10.125" style="41" bestFit="1" customWidth="1"/>
    <col min="9985" max="9985" width="13" style="41" bestFit="1" customWidth="1"/>
    <col min="9986" max="9986" width="13.375" style="41" customWidth="1"/>
    <col min="9987" max="10220" width="9" style="41"/>
    <col min="10221" max="10221" width="12.625" style="41" customWidth="1"/>
    <col min="10222" max="10222" width="46.625" style="41" customWidth="1"/>
    <col min="10223" max="10223" width="0" style="41" hidden="1" customWidth="1"/>
    <col min="10224" max="10224" width="14" style="41" customWidth="1"/>
    <col min="10225" max="10225" width="11.75" style="41" bestFit="1" customWidth="1"/>
    <col min="10226" max="10226" width="0" style="41" hidden="1" customWidth="1"/>
    <col min="10227" max="10227" width="16.25" style="41" customWidth="1"/>
    <col min="10228" max="10228" width="14.125" style="41" customWidth="1"/>
    <col min="10229" max="10229" width="0" style="41" hidden="1" customWidth="1"/>
    <col min="10230" max="10230" width="16.25" style="41" customWidth="1"/>
    <col min="10231" max="10231" width="12.375" style="41" customWidth="1"/>
    <col min="10232" max="10232" width="0" style="41" hidden="1" customWidth="1"/>
    <col min="10233" max="10233" width="13.125" style="41" customWidth="1"/>
    <col min="10234" max="10234" width="0" style="41" hidden="1" customWidth="1"/>
    <col min="10235" max="10235" width="22.875" style="41" customWidth="1"/>
    <col min="10236" max="10236" width="22.75" style="41" customWidth="1"/>
    <col min="10237" max="10237" width="10.5" style="41" bestFit="1" customWidth="1"/>
    <col min="10238" max="10238" width="21.875" style="41" customWidth="1"/>
    <col min="10239" max="10239" width="17" style="41" customWidth="1"/>
    <col min="10240" max="10240" width="10.125" style="41" bestFit="1" customWidth="1"/>
    <col min="10241" max="10241" width="13" style="41" bestFit="1" customWidth="1"/>
    <col min="10242" max="10242" width="13.375" style="41" customWidth="1"/>
    <col min="10243" max="10476" width="9" style="41"/>
    <col min="10477" max="10477" width="12.625" style="41" customWidth="1"/>
    <col min="10478" max="10478" width="46.625" style="41" customWidth="1"/>
    <col min="10479" max="10479" width="0" style="41" hidden="1" customWidth="1"/>
    <col min="10480" max="10480" width="14" style="41" customWidth="1"/>
    <col min="10481" max="10481" width="11.75" style="41" bestFit="1" customWidth="1"/>
    <col min="10482" max="10482" width="0" style="41" hidden="1" customWidth="1"/>
    <col min="10483" max="10483" width="16.25" style="41" customWidth="1"/>
    <col min="10484" max="10484" width="14.125" style="41" customWidth="1"/>
    <col min="10485" max="10485" width="0" style="41" hidden="1" customWidth="1"/>
    <col min="10486" max="10486" width="16.25" style="41" customWidth="1"/>
    <col min="10487" max="10487" width="12.375" style="41" customWidth="1"/>
    <col min="10488" max="10488" width="0" style="41" hidden="1" customWidth="1"/>
    <col min="10489" max="10489" width="13.125" style="41" customWidth="1"/>
    <col min="10490" max="10490" width="0" style="41" hidden="1" customWidth="1"/>
    <col min="10491" max="10491" width="22.875" style="41" customWidth="1"/>
    <col min="10492" max="10492" width="22.75" style="41" customWidth="1"/>
    <col min="10493" max="10493" width="10.5" style="41" bestFit="1" customWidth="1"/>
    <col min="10494" max="10494" width="21.875" style="41" customWidth="1"/>
    <col min="10495" max="10495" width="17" style="41" customWidth="1"/>
    <col min="10496" max="10496" width="10.125" style="41" bestFit="1" customWidth="1"/>
    <col min="10497" max="10497" width="13" style="41" bestFit="1" customWidth="1"/>
    <col min="10498" max="10498" width="13.375" style="41" customWidth="1"/>
    <col min="10499" max="10732" width="9" style="41"/>
    <col min="10733" max="10733" width="12.625" style="41" customWidth="1"/>
    <col min="10734" max="10734" width="46.625" style="41" customWidth="1"/>
    <col min="10735" max="10735" width="0" style="41" hidden="1" customWidth="1"/>
    <col min="10736" max="10736" width="14" style="41" customWidth="1"/>
    <col min="10737" max="10737" width="11.75" style="41" bestFit="1" customWidth="1"/>
    <col min="10738" max="10738" width="0" style="41" hidden="1" customWidth="1"/>
    <col min="10739" max="10739" width="16.25" style="41" customWidth="1"/>
    <col min="10740" max="10740" width="14.125" style="41" customWidth="1"/>
    <col min="10741" max="10741" width="0" style="41" hidden="1" customWidth="1"/>
    <col min="10742" max="10742" width="16.25" style="41" customWidth="1"/>
    <col min="10743" max="10743" width="12.375" style="41" customWidth="1"/>
    <col min="10744" max="10744" width="0" style="41" hidden="1" customWidth="1"/>
    <col min="10745" max="10745" width="13.125" style="41" customWidth="1"/>
    <col min="10746" max="10746" width="0" style="41" hidden="1" customWidth="1"/>
    <col min="10747" max="10747" width="22.875" style="41" customWidth="1"/>
    <col min="10748" max="10748" width="22.75" style="41" customWidth="1"/>
    <col min="10749" max="10749" width="10.5" style="41" bestFit="1" customWidth="1"/>
    <col min="10750" max="10750" width="21.875" style="41" customWidth="1"/>
    <col min="10751" max="10751" width="17" style="41" customWidth="1"/>
    <col min="10752" max="10752" width="10.125" style="41" bestFit="1" customWidth="1"/>
    <col min="10753" max="10753" width="13" style="41" bestFit="1" customWidth="1"/>
    <col min="10754" max="10754" width="13.375" style="41" customWidth="1"/>
    <col min="10755" max="10988" width="9" style="41"/>
    <col min="10989" max="10989" width="12.625" style="41" customWidth="1"/>
    <col min="10990" max="10990" width="46.625" style="41" customWidth="1"/>
    <col min="10991" max="10991" width="0" style="41" hidden="1" customWidth="1"/>
    <col min="10992" max="10992" width="14" style="41" customWidth="1"/>
    <col min="10993" max="10993" width="11.75" style="41" bestFit="1" customWidth="1"/>
    <col min="10994" max="10994" width="0" style="41" hidden="1" customWidth="1"/>
    <col min="10995" max="10995" width="16.25" style="41" customWidth="1"/>
    <col min="10996" max="10996" width="14.125" style="41" customWidth="1"/>
    <col min="10997" max="10997" width="0" style="41" hidden="1" customWidth="1"/>
    <col min="10998" max="10998" width="16.25" style="41" customWidth="1"/>
    <col min="10999" max="10999" width="12.375" style="41" customWidth="1"/>
    <col min="11000" max="11000" width="0" style="41" hidden="1" customWidth="1"/>
    <col min="11001" max="11001" width="13.125" style="41" customWidth="1"/>
    <col min="11002" max="11002" width="0" style="41" hidden="1" customWidth="1"/>
    <col min="11003" max="11003" width="22.875" style="41" customWidth="1"/>
    <col min="11004" max="11004" width="22.75" style="41" customWidth="1"/>
    <col min="11005" max="11005" width="10.5" style="41" bestFit="1" customWidth="1"/>
    <col min="11006" max="11006" width="21.875" style="41" customWidth="1"/>
    <col min="11007" max="11007" width="17" style="41" customWidth="1"/>
    <col min="11008" max="11008" width="10.125" style="41" bestFit="1" customWidth="1"/>
    <col min="11009" max="11009" width="13" style="41" bestFit="1" customWidth="1"/>
    <col min="11010" max="11010" width="13.375" style="41" customWidth="1"/>
    <col min="11011" max="11244" width="9" style="41"/>
    <col min="11245" max="11245" width="12.625" style="41" customWidth="1"/>
    <col min="11246" max="11246" width="46.625" style="41" customWidth="1"/>
    <col min="11247" max="11247" width="0" style="41" hidden="1" customWidth="1"/>
    <col min="11248" max="11248" width="14" style="41" customWidth="1"/>
    <col min="11249" max="11249" width="11.75" style="41" bestFit="1" customWidth="1"/>
    <col min="11250" max="11250" width="0" style="41" hidden="1" customWidth="1"/>
    <col min="11251" max="11251" width="16.25" style="41" customWidth="1"/>
    <col min="11252" max="11252" width="14.125" style="41" customWidth="1"/>
    <col min="11253" max="11253" width="0" style="41" hidden="1" customWidth="1"/>
    <col min="11254" max="11254" width="16.25" style="41" customWidth="1"/>
    <col min="11255" max="11255" width="12.375" style="41" customWidth="1"/>
    <col min="11256" max="11256" width="0" style="41" hidden="1" customWidth="1"/>
    <col min="11257" max="11257" width="13.125" style="41" customWidth="1"/>
    <col min="11258" max="11258" width="0" style="41" hidden="1" customWidth="1"/>
    <col min="11259" max="11259" width="22.875" style="41" customWidth="1"/>
    <col min="11260" max="11260" width="22.75" style="41" customWidth="1"/>
    <col min="11261" max="11261" width="10.5" style="41" bestFit="1" customWidth="1"/>
    <col min="11262" max="11262" width="21.875" style="41" customWidth="1"/>
    <col min="11263" max="11263" width="17" style="41" customWidth="1"/>
    <col min="11264" max="11264" width="10.125" style="41" bestFit="1" customWidth="1"/>
    <col min="11265" max="11265" width="13" style="41" bestFit="1" customWidth="1"/>
    <col min="11266" max="11266" width="13.375" style="41" customWidth="1"/>
    <col min="11267" max="11500" width="9" style="41"/>
    <col min="11501" max="11501" width="12.625" style="41" customWidth="1"/>
    <col min="11502" max="11502" width="46.625" style="41" customWidth="1"/>
    <col min="11503" max="11503" width="0" style="41" hidden="1" customWidth="1"/>
    <col min="11504" max="11504" width="14" style="41" customWidth="1"/>
    <col min="11505" max="11505" width="11.75" style="41" bestFit="1" customWidth="1"/>
    <col min="11506" max="11506" width="0" style="41" hidden="1" customWidth="1"/>
    <col min="11507" max="11507" width="16.25" style="41" customWidth="1"/>
    <col min="11508" max="11508" width="14.125" style="41" customWidth="1"/>
    <col min="11509" max="11509" width="0" style="41" hidden="1" customWidth="1"/>
    <col min="11510" max="11510" width="16.25" style="41" customWidth="1"/>
    <col min="11511" max="11511" width="12.375" style="41" customWidth="1"/>
    <col min="11512" max="11512" width="0" style="41" hidden="1" customWidth="1"/>
    <col min="11513" max="11513" width="13.125" style="41" customWidth="1"/>
    <col min="11514" max="11514" width="0" style="41" hidden="1" customWidth="1"/>
    <col min="11515" max="11515" width="22.875" style="41" customWidth="1"/>
    <col min="11516" max="11516" width="22.75" style="41" customWidth="1"/>
    <col min="11517" max="11517" width="10.5" style="41" bestFit="1" customWidth="1"/>
    <col min="11518" max="11518" width="21.875" style="41" customWidth="1"/>
    <col min="11519" max="11519" width="17" style="41" customWidth="1"/>
    <col min="11520" max="11520" width="10.125" style="41" bestFit="1" customWidth="1"/>
    <col min="11521" max="11521" width="13" style="41" bestFit="1" customWidth="1"/>
    <col min="11522" max="11522" width="13.375" style="41" customWidth="1"/>
    <col min="11523" max="11756" width="9" style="41"/>
    <col min="11757" max="11757" width="12.625" style="41" customWidth="1"/>
    <col min="11758" max="11758" width="46.625" style="41" customWidth="1"/>
    <col min="11759" max="11759" width="0" style="41" hidden="1" customWidth="1"/>
    <col min="11760" max="11760" width="14" style="41" customWidth="1"/>
    <col min="11761" max="11761" width="11.75" style="41" bestFit="1" customWidth="1"/>
    <col min="11762" max="11762" width="0" style="41" hidden="1" customWidth="1"/>
    <col min="11763" max="11763" width="16.25" style="41" customWidth="1"/>
    <col min="11764" max="11764" width="14.125" style="41" customWidth="1"/>
    <col min="11765" max="11765" width="0" style="41" hidden="1" customWidth="1"/>
    <col min="11766" max="11766" width="16.25" style="41" customWidth="1"/>
    <col min="11767" max="11767" width="12.375" style="41" customWidth="1"/>
    <col min="11768" max="11768" width="0" style="41" hidden="1" customWidth="1"/>
    <col min="11769" max="11769" width="13.125" style="41" customWidth="1"/>
    <col min="11770" max="11770" width="0" style="41" hidden="1" customWidth="1"/>
    <col min="11771" max="11771" width="22.875" style="41" customWidth="1"/>
    <col min="11772" max="11772" width="22.75" style="41" customWidth="1"/>
    <col min="11773" max="11773" width="10.5" style="41" bestFit="1" customWidth="1"/>
    <col min="11774" max="11774" width="21.875" style="41" customWidth="1"/>
    <col min="11775" max="11775" width="17" style="41" customWidth="1"/>
    <col min="11776" max="11776" width="10.125" style="41" bestFit="1" customWidth="1"/>
    <col min="11777" max="11777" width="13" style="41" bestFit="1" customWidth="1"/>
    <col min="11778" max="11778" width="13.375" style="41" customWidth="1"/>
    <col min="11779" max="12012" width="9" style="41"/>
    <col min="12013" max="12013" width="12.625" style="41" customWidth="1"/>
    <col min="12014" max="12014" width="46.625" style="41" customWidth="1"/>
    <col min="12015" max="12015" width="0" style="41" hidden="1" customWidth="1"/>
    <col min="12016" max="12016" width="14" style="41" customWidth="1"/>
    <col min="12017" max="12017" width="11.75" style="41" bestFit="1" customWidth="1"/>
    <col min="12018" max="12018" width="0" style="41" hidden="1" customWidth="1"/>
    <col min="12019" max="12019" width="16.25" style="41" customWidth="1"/>
    <col min="12020" max="12020" width="14.125" style="41" customWidth="1"/>
    <col min="12021" max="12021" width="0" style="41" hidden="1" customWidth="1"/>
    <col min="12022" max="12022" width="16.25" style="41" customWidth="1"/>
    <col min="12023" max="12023" width="12.375" style="41" customWidth="1"/>
    <col min="12024" max="12024" width="0" style="41" hidden="1" customWidth="1"/>
    <col min="12025" max="12025" width="13.125" style="41" customWidth="1"/>
    <col min="12026" max="12026" width="0" style="41" hidden="1" customWidth="1"/>
    <col min="12027" max="12027" width="22.875" style="41" customWidth="1"/>
    <col min="12028" max="12028" width="22.75" style="41" customWidth="1"/>
    <col min="12029" max="12029" width="10.5" style="41" bestFit="1" customWidth="1"/>
    <col min="12030" max="12030" width="21.875" style="41" customWidth="1"/>
    <col min="12031" max="12031" width="17" style="41" customWidth="1"/>
    <col min="12032" max="12032" width="10.125" style="41" bestFit="1" customWidth="1"/>
    <col min="12033" max="12033" width="13" style="41" bestFit="1" customWidth="1"/>
    <col min="12034" max="12034" width="13.375" style="41" customWidth="1"/>
    <col min="12035" max="12268" width="9" style="41"/>
    <col min="12269" max="12269" width="12.625" style="41" customWidth="1"/>
    <col min="12270" max="12270" width="46.625" style="41" customWidth="1"/>
    <col min="12271" max="12271" width="0" style="41" hidden="1" customWidth="1"/>
    <col min="12272" max="12272" width="14" style="41" customWidth="1"/>
    <col min="12273" max="12273" width="11.75" style="41" bestFit="1" customWidth="1"/>
    <col min="12274" max="12274" width="0" style="41" hidden="1" customWidth="1"/>
    <col min="12275" max="12275" width="16.25" style="41" customWidth="1"/>
    <col min="12276" max="12276" width="14.125" style="41" customWidth="1"/>
    <col min="12277" max="12277" width="0" style="41" hidden="1" customWidth="1"/>
    <col min="12278" max="12278" width="16.25" style="41" customWidth="1"/>
    <col min="12279" max="12279" width="12.375" style="41" customWidth="1"/>
    <col min="12280" max="12280" width="0" style="41" hidden="1" customWidth="1"/>
    <col min="12281" max="12281" width="13.125" style="41" customWidth="1"/>
    <col min="12282" max="12282" width="0" style="41" hidden="1" customWidth="1"/>
    <col min="12283" max="12283" width="22.875" style="41" customWidth="1"/>
    <col min="12284" max="12284" width="22.75" style="41" customWidth="1"/>
    <col min="12285" max="12285" width="10.5" style="41" bestFit="1" customWidth="1"/>
    <col min="12286" max="12286" width="21.875" style="41" customWidth="1"/>
    <col min="12287" max="12287" width="17" style="41" customWidth="1"/>
    <col min="12288" max="12288" width="10.125" style="41" bestFit="1" customWidth="1"/>
    <col min="12289" max="12289" width="13" style="41" bestFit="1" customWidth="1"/>
    <col min="12290" max="12290" width="13.375" style="41" customWidth="1"/>
    <col min="12291" max="12524" width="9" style="41"/>
    <col min="12525" max="12525" width="12.625" style="41" customWidth="1"/>
    <col min="12526" max="12526" width="46.625" style="41" customWidth="1"/>
    <col min="12527" max="12527" width="0" style="41" hidden="1" customWidth="1"/>
    <col min="12528" max="12528" width="14" style="41" customWidth="1"/>
    <col min="12529" max="12529" width="11.75" style="41" bestFit="1" customWidth="1"/>
    <col min="12530" max="12530" width="0" style="41" hidden="1" customWidth="1"/>
    <col min="12531" max="12531" width="16.25" style="41" customWidth="1"/>
    <col min="12532" max="12532" width="14.125" style="41" customWidth="1"/>
    <col min="12533" max="12533" width="0" style="41" hidden="1" customWidth="1"/>
    <col min="12534" max="12534" width="16.25" style="41" customWidth="1"/>
    <col min="12535" max="12535" width="12.375" style="41" customWidth="1"/>
    <col min="12536" max="12536" width="0" style="41" hidden="1" customWidth="1"/>
    <col min="12537" max="12537" width="13.125" style="41" customWidth="1"/>
    <col min="12538" max="12538" width="0" style="41" hidden="1" customWidth="1"/>
    <col min="12539" max="12539" width="22.875" style="41" customWidth="1"/>
    <col min="12540" max="12540" width="22.75" style="41" customWidth="1"/>
    <col min="12541" max="12541" width="10.5" style="41" bestFit="1" customWidth="1"/>
    <col min="12542" max="12542" width="21.875" style="41" customWidth="1"/>
    <col min="12543" max="12543" width="17" style="41" customWidth="1"/>
    <col min="12544" max="12544" width="10.125" style="41" bestFit="1" customWidth="1"/>
    <col min="12545" max="12545" width="13" style="41" bestFit="1" customWidth="1"/>
    <col min="12546" max="12546" width="13.375" style="41" customWidth="1"/>
    <col min="12547" max="12780" width="9" style="41"/>
    <col min="12781" max="12781" width="12.625" style="41" customWidth="1"/>
    <col min="12782" max="12782" width="46.625" style="41" customWidth="1"/>
    <col min="12783" max="12783" width="0" style="41" hidden="1" customWidth="1"/>
    <col min="12784" max="12784" width="14" style="41" customWidth="1"/>
    <col min="12785" max="12785" width="11.75" style="41" bestFit="1" customWidth="1"/>
    <col min="12786" max="12786" width="0" style="41" hidden="1" customWidth="1"/>
    <col min="12787" max="12787" width="16.25" style="41" customWidth="1"/>
    <col min="12788" max="12788" width="14.125" style="41" customWidth="1"/>
    <col min="12789" max="12789" width="0" style="41" hidden="1" customWidth="1"/>
    <col min="12790" max="12790" width="16.25" style="41" customWidth="1"/>
    <col min="12791" max="12791" width="12.375" style="41" customWidth="1"/>
    <col min="12792" max="12792" width="0" style="41" hidden="1" customWidth="1"/>
    <col min="12793" max="12793" width="13.125" style="41" customWidth="1"/>
    <col min="12794" max="12794" width="0" style="41" hidden="1" customWidth="1"/>
    <col min="12795" max="12795" width="22.875" style="41" customWidth="1"/>
    <col min="12796" max="12796" width="22.75" style="41" customWidth="1"/>
    <col min="12797" max="12797" width="10.5" style="41" bestFit="1" customWidth="1"/>
    <col min="12798" max="12798" width="21.875" style="41" customWidth="1"/>
    <col min="12799" max="12799" width="17" style="41" customWidth="1"/>
    <col min="12800" max="12800" width="10.125" style="41" bestFit="1" customWidth="1"/>
    <col min="12801" max="12801" width="13" style="41" bestFit="1" customWidth="1"/>
    <col min="12802" max="12802" width="13.375" style="41" customWidth="1"/>
    <col min="12803" max="13036" width="9" style="41"/>
    <col min="13037" max="13037" width="12.625" style="41" customWidth="1"/>
    <col min="13038" max="13038" width="46.625" style="41" customWidth="1"/>
    <col min="13039" max="13039" width="0" style="41" hidden="1" customWidth="1"/>
    <col min="13040" max="13040" width="14" style="41" customWidth="1"/>
    <col min="13041" max="13041" width="11.75" style="41" bestFit="1" customWidth="1"/>
    <col min="13042" max="13042" width="0" style="41" hidden="1" customWidth="1"/>
    <col min="13043" max="13043" width="16.25" style="41" customWidth="1"/>
    <col min="13044" max="13044" width="14.125" style="41" customWidth="1"/>
    <col min="13045" max="13045" width="0" style="41" hidden="1" customWidth="1"/>
    <col min="13046" max="13046" width="16.25" style="41" customWidth="1"/>
    <col min="13047" max="13047" width="12.375" style="41" customWidth="1"/>
    <col min="13048" max="13048" width="0" style="41" hidden="1" customWidth="1"/>
    <col min="13049" max="13049" width="13.125" style="41" customWidth="1"/>
    <col min="13050" max="13050" width="0" style="41" hidden="1" customWidth="1"/>
    <col min="13051" max="13051" width="22.875" style="41" customWidth="1"/>
    <col min="13052" max="13052" width="22.75" style="41" customWidth="1"/>
    <col min="13053" max="13053" width="10.5" style="41" bestFit="1" customWidth="1"/>
    <col min="13054" max="13054" width="21.875" style="41" customWidth="1"/>
    <col min="13055" max="13055" width="17" style="41" customWidth="1"/>
    <col min="13056" max="13056" width="10.125" style="41" bestFit="1" customWidth="1"/>
    <col min="13057" max="13057" width="13" style="41" bestFit="1" customWidth="1"/>
    <col min="13058" max="13058" width="13.375" style="41" customWidth="1"/>
    <col min="13059" max="13292" width="9" style="41"/>
    <col min="13293" max="13293" width="12.625" style="41" customWidth="1"/>
    <col min="13294" max="13294" width="46.625" style="41" customWidth="1"/>
    <col min="13295" max="13295" width="0" style="41" hidden="1" customWidth="1"/>
    <col min="13296" max="13296" width="14" style="41" customWidth="1"/>
    <col min="13297" max="13297" width="11.75" style="41" bestFit="1" customWidth="1"/>
    <col min="13298" max="13298" width="0" style="41" hidden="1" customWidth="1"/>
    <col min="13299" max="13299" width="16.25" style="41" customWidth="1"/>
    <col min="13300" max="13300" width="14.125" style="41" customWidth="1"/>
    <col min="13301" max="13301" width="0" style="41" hidden="1" customWidth="1"/>
    <col min="13302" max="13302" width="16.25" style="41" customWidth="1"/>
    <col min="13303" max="13303" width="12.375" style="41" customWidth="1"/>
    <col min="13304" max="13304" width="0" style="41" hidden="1" customWidth="1"/>
    <col min="13305" max="13305" width="13.125" style="41" customWidth="1"/>
    <col min="13306" max="13306" width="0" style="41" hidden="1" customWidth="1"/>
    <col min="13307" max="13307" width="22.875" style="41" customWidth="1"/>
    <col min="13308" max="13308" width="22.75" style="41" customWidth="1"/>
    <col min="13309" max="13309" width="10.5" style="41" bestFit="1" customWidth="1"/>
    <col min="13310" max="13310" width="21.875" style="41" customWidth="1"/>
    <col min="13311" max="13311" width="17" style="41" customWidth="1"/>
    <col min="13312" max="13312" width="10.125" style="41" bestFit="1" customWidth="1"/>
    <col min="13313" max="13313" width="13" style="41" bestFit="1" customWidth="1"/>
    <col min="13314" max="13314" width="13.375" style="41" customWidth="1"/>
    <col min="13315" max="13548" width="9" style="41"/>
    <col min="13549" max="13549" width="12.625" style="41" customWidth="1"/>
    <col min="13550" max="13550" width="46.625" style="41" customWidth="1"/>
    <col min="13551" max="13551" width="0" style="41" hidden="1" customWidth="1"/>
    <col min="13552" max="13552" width="14" style="41" customWidth="1"/>
    <col min="13553" max="13553" width="11.75" style="41" bestFit="1" customWidth="1"/>
    <col min="13554" max="13554" width="0" style="41" hidden="1" customWidth="1"/>
    <col min="13555" max="13555" width="16.25" style="41" customWidth="1"/>
    <col min="13556" max="13556" width="14.125" style="41" customWidth="1"/>
    <col min="13557" max="13557" width="0" style="41" hidden="1" customWidth="1"/>
    <col min="13558" max="13558" width="16.25" style="41" customWidth="1"/>
    <col min="13559" max="13559" width="12.375" style="41" customWidth="1"/>
    <col min="13560" max="13560" width="0" style="41" hidden="1" customWidth="1"/>
    <col min="13561" max="13561" width="13.125" style="41" customWidth="1"/>
    <col min="13562" max="13562" width="0" style="41" hidden="1" customWidth="1"/>
    <col min="13563" max="13563" width="22.875" style="41" customWidth="1"/>
    <col min="13564" max="13564" width="22.75" style="41" customWidth="1"/>
    <col min="13565" max="13565" width="10.5" style="41" bestFit="1" customWidth="1"/>
    <col min="13566" max="13566" width="21.875" style="41" customWidth="1"/>
    <col min="13567" max="13567" width="17" style="41" customWidth="1"/>
    <col min="13568" max="13568" width="10.125" style="41" bestFit="1" customWidth="1"/>
    <col min="13569" max="13569" width="13" style="41" bestFit="1" customWidth="1"/>
    <col min="13570" max="13570" width="13.375" style="41" customWidth="1"/>
    <col min="13571" max="13804" width="9" style="41"/>
    <col min="13805" max="13805" width="12.625" style="41" customWidth="1"/>
    <col min="13806" max="13806" width="46.625" style="41" customWidth="1"/>
    <col min="13807" max="13807" width="0" style="41" hidden="1" customWidth="1"/>
    <col min="13808" max="13808" width="14" style="41" customWidth="1"/>
    <col min="13809" max="13809" width="11.75" style="41" bestFit="1" customWidth="1"/>
    <col min="13810" max="13810" width="0" style="41" hidden="1" customWidth="1"/>
    <col min="13811" max="13811" width="16.25" style="41" customWidth="1"/>
    <col min="13812" max="13812" width="14.125" style="41" customWidth="1"/>
    <col min="13813" max="13813" width="0" style="41" hidden="1" customWidth="1"/>
    <col min="13814" max="13814" width="16.25" style="41" customWidth="1"/>
    <col min="13815" max="13815" width="12.375" style="41" customWidth="1"/>
    <col min="13816" max="13816" width="0" style="41" hidden="1" customWidth="1"/>
    <col min="13817" max="13817" width="13.125" style="41" customWidth="1"/>
    <col min="13818" max="13818" width="0" style="41" hidden="1" customWidth="1"/>
    <col min="13819" max="13819" width="22.875" style="41" customWidth="1"/>
    <col min="13820" max="13820" width="22.75" style="41" customWidth="1"/>
    <col min="13821" max="13821" width="10.5" style="41" bestFit="1" customWidth="1"/>
    <col min="13822" max="13822" width="21.875" style="41" customWidth="1"/>
    <col min="13823" max="13823" width="17" style="41" customWidth="1"/>
    <col min="13824" max="13824" width="10.125" style="41" bestFit="1" customWidth="1"/>
    <col min="13825" max="13825" width="13" style="41" bestFit="1" customWidth="1"/>
    <col min="13826" max="13826" width="13.375" style="41" customWidth="1"/>
    <col min="13827" max="14060" width="9" style="41"/>
    <col min="14061" max="14061" width="12.625" style="41" customWidth="1"/>
    <col min="14062" max="14062" width="46.625" style="41" customWidth="1"/>
    <col min="14063" max="14063" width="0" style="41" hidden="1" customWidth="1"/>
    <col min="14064" max="14064" width="14" style="41" customWidth="1"/>
    <col min="14065" max="14065" width="11.75" style="41" bestFit="1" customWidth="1"/>
    <col min="14066" max="14066" width="0" style="41" hidden="1" customWidth="1"/>
    <col min="14067" max="14067" width="16.25" style="41" customWidth="1"/>
    <col min="14068" max="14068" width="14.125" style="41" customWidth="1"/>
    <col min="14069" max="14069" width="0" style="41" hidden="1" customWidth="1"/>
    <col min="14070" max="14070" width="16.25" style="41" customWidth="1"/>
    <col min="14071" max="14071" width="12.375" style="41" customWidth="1"/>
    <col min="14072" max="14072" width="0" style="41" hidden="1" customWidth="1"/>
    <col min="14073" max="14073" width="13.125" style="41" customWidth="1"/>
    <col min="14074" max="14074" width="0" style="41" hidden="1" customWidth="1"/>
    <col min="14075" max="14075" width="22.875" style="41" customWidth="1"/>
    <col min="14076" max="14076" width="22.75" style="41" customWidth="1"/>
    <col min="14077" max="14077" width="10.5" style="41" bestFit="1" customWidth="1"/>
    <col min="14078" max="14078" width="21.875" style="41" customWidth="1"/>
    <col min="14079" max="14079" width="17" style="41" customWidth="1"/>
    <col min="14080" max="14080" width="10.125" style="41" bestFit="1" customWidth="1"/>
    <col min="14081" max="14081" width="13" style="41" bestFit="1" customWidth="1"/>
    <col min="14082" max="14082" width="13.375" style="41" customWidth="1"/>
    <col min="14083" max="14316" width="9" style="41"/>
    <col min="14317" max="14317" width="12.625" style="41" customWidth="1"/>
    <col min="14318" max="14318" width="46.625" style="41" customWidth="1"/>
    <col min="14319" max="14319" width="0" style="41" hidden="1" customWidth="1"/>
    <col min="14320" max="14320" width="14" style="41" customWidth="1"/>
    <col min="14321" max="14321" width="11.75" style="41" bestFit="1" customWidth="1"/>
    <col min="14322" max="14322" width="0" style="41" hidden="1" customWidth="1"/>
    <col min="14323" max="14323" width="16.25" style="41" customWidth="1"/>
    <col min="14324" max="14324" width="14.125" style="41" customWidth="1"/>
    <col min="14325" max="14325" width="0" style="41" hidden="1" customWidth="1"/>
    <col min="14326" max="14326" width="16.25" style="41" customWidth="1"/>
    <col min="14327" max="14327" width="12.375" style="41" customWidth="1"/>
    <col min="14328" max="14328" width="0" style="41" hidden="1" customWidth="1"/>
    <col min="14329" max="14329" width="13.125" style="41" customWidth="1"/>
    <col min="14330" max="14330" width="0" style="41" hidden="1" customWidth="1"/>
    <col min="14331" max="14331" width="22.875" style="41" customWidth="1"/>
    <col min="14332" max="14332" width="22.75" style="41" customWidth="1"/>
    <col min="14333" max="14333" width="10.5" style="41" bestFit="1" customWidth="1"/>
    <col min="14334" max="14334" width="21.875" style="41" customWidth="1"/>
    <col min="14335" max="14335" width="17" style="41" customWidth="1"/>
    <col min="14336" max="14336" width="10.125" style="41" bestFit="1" customWidth="1"/>
    <col min="14337" max="14337" width="13" style="41" bestFit="1" customWidth="1"/>
    <col min="14338" max="14338" width="13.375" style="41" customWidth="1"/>
    <col min="14339" max="14572" width="9" style="41"/>
    <col min="14573" max="14573" width="12.625" style="41" customWidth="1"/>
    <col min="14574" max="14574" width="46.625" style="41" customWidth="1"/>
    <col min="14575" max="14575" width="0" style="41" hidden="1" customWidth="1"/>
    <col min="14576" max="14576" width="14" style="41" customWidth="1"/>
    <col min="14577" max="14577" width="11.75" style="41" bestFit="1" customWidth="1"/>
    <col min="14578" max="14578" width="0" style="41" hidden="1" customWidth="1"/>
    <col min="14579" max="14579" width="16.25" style="41" customWidth="1"/>
    <col min="14580" max="14580" width="14.125" style="41" customWidth="1"/>
    <col min="14581" max="14581" width="0" style="41" hidden="1" customWidth="1"/>
    <col min="14582" max="14582" width="16.25" style="41" customWidth="1"/>
    <col min="14583" max="14583" width="12.375" style="41" customWidth="1"/>
    <col min="14584" max="14584" width="0" style="41" hidden="1" customWidth="1"/>
    <col min="14585" max="14585" width="13.125" style="41" customWidth="1"/>
    <col min="14586" max="14586" width="0" style="41" hidden="1" customWidth="1"/>
    <col min="14587" max="14587" width="22.875" style="41" customWidth="1"/>
    <col min="14588" max="14588" width="22.75" style="41" customWidth="1"/>
    <col min="14589" max="14589" width="10.5" style="41" bestFit="1" customWidth="1"/>
    <col min="14590" max="14590" width="21.875" style="41" customWidth="1"/>
    <col min="14591" max="14591" width="17" style="41" customWidth="1"/>
    <col min="14592" max="14592" width="10.125" style="41" bestFit="1" customWidth="1"/>
    <col min="14593" max="14593" width="13" style="41" bestFit="1" customWidth="1"/>
    <col min="14594" max="14594" width="13.375" style="41" customWidth="1"/>
    <col min="14595" max="14828" width="9" style="41"/>
    <col min="14829" max="14829" width="12.625" style="41" customWidth="1"/>
    <col min="14830" max="14830" width="46.625" style="41" customWidth="1"/>
    <col min="14831" max="14831" width="0" style="41" hidden="1" customWidth="1"/>
    <col min="14832" max="14832" width="14" style="41" customWidth="1"/>
    <col min="14833" max="14833" width="11.75" style="41" bestFit="1" customWidth="1"/>
    <col min="14834" max="14834" width="0" style="41" hidden="1" customWidth="1"/>
    <col min="14835" max="14835" width="16.25" style="41" customWidth="1"/>
    <col min="14836" max="14836" width="14.125" style="41" customWidth="1"/>
    <col min="14837" max="14837" width="0" style="41" hidden="1" customWidth="1"/>
    <col min="14838" max="14838" width="16.25" style="41" customWidth="1"/>
    <col min="14839" max="14839" width="12.375" style="41" customWidth="1"/>
    <col min="14840" max="14840" width="0" style="41" hidden="1" customWidth="1"/>
    <col min="14841" max="14841" width="13.125" style="41" customWidth="1"/>
    <col min="14842" max="14842" width="0" style="41" hidden="1" customWidth="1"/>
    <col min="14843" max="14843" width="22.875" style="41" customWidth="1"/>
    <col min="14844" max="14844" width="22.75" style="41" customWidth="1"/>
    <col min="14845" max="14845" width="10.5" style="41" bestFit="1" customWidth="1"/>
    <col min="14846" max="14846" width="21.875" style="41" customWidth="1"/>
    <col min="14847" max="14847" width="17" style="41" customWidth="1"/>
    <col min="14848" max="14848" width="10.125" style="41" bestFit="1" customWidth="1"/>
    <col min="14849" max="14849" width="13" style="41" bestFit="1" customWidth="1"/>
    <col min="14850" max="14850" width="13.375" style="41" customWidth="1"/>
    <col min="14851" max="15084" width="9" style="41"/>
    <col min="15085" max="15085" width="12.625" style="41" customWidth="1"/>
    <col min="15086" max="15086" width="46.625" style="41" customWidth="1"/>
    <col min="15087" max="15087" width="0" style="41" hidden="1" customWidth="1"/>
    <col min="15088" max="15088" width="14" style="41" customWidth="1"/>
    <col min="15089" max="15089" width="11.75" style="41" bestFit="1" customWidth="1"/>
    <col min="15090" max="15090" width="0" style="41" hidden="1" customWidth="1"/>
    <col min="15091" max="15091" width="16.25" style="41" customWidth="1"/>
    <col min="15092" max="15092" width="14.125" style="41" customWidth="1"/>
    <col min="15093" max="15093" width="0" style="41" hidden="1" customWidth="1"/>
    <col min="15094" max="15094" width="16.25" style="41" customWidth="1"/>
    <col min="15095" max="15095" width="12.375" style="41" customWidth="1"/>
    <col min="15096" max="15096" width="0" style="41" hidden="1" customWidth="1"/>
    <col min="15097" max="15097" width="13.125" style="41" customWidth="1"/>
    <col min="15098" max="15098" width="0" style="41" hidden="1" customWidth="1"/>
    <col min="15099" max="15099" width="22.875" style="41" customWidth="1"/>
    <col min="15100" max="15100" width="22.75" style="41" customWidth="1"/>
    <col min="15101" max="15101" width="10.5" style="41" bestFit="1" customWidth="1"/>
    <col min="15102" max="15102" width="21.875" style="41" customWidth="1"/>
    <col min="15103" max="15103" width="17" style="41" customWidth="1"/>
    <col min="15104" max="15104" width="10.125" style="41" bestFit="1" customWidth="1"/>
    <col min="15105" max="15105" width="13" style="41" bestFit="1" customWidth="1"/>
    <col min="15106" max="15106" width="13.375" style="41" customWidth="1"/>
    <col min="15107" max="15340" width="9" style="41"/>
    <col min="15341" max="15341" width="12.625" style="41" customWidth="1"/>
    <col min="15342" max="15342" width="46.625" style="41" customWidth="1"/>
    <col min="15343" max="15343" width="0" style="41" hidden="1" customWidth="1"/>
    <col min="15344" max="15344" width="14" style="41" customWidth="1"/>
    <col min="15345" max="15345" width="11.75" style="41" bestFit="1" customWidth="1"/>
    <col min="15346" max="15346" width="0" style="41" hidden="1" customWidth="1"/>
    <col min="15347" max="15347" width="16.25" style="41" customWidth="1"/>
    <col min="15348" max="15348" width="14.125" style="41" customWidth="1"/>
    <col min="15349" max="15349" width="0" style="41" hidden="1" customWidth="1"/>
    <col min="15350" max="15350" width="16.25" style="41" customWidth="1"/>
    <col min="15351" max="15351" width="12.375" style="41" customWidth="1"/>
    <col min="15352" max="15352" width="0" style="41" hidden="1" customWidth="1"/>
    <col min="15353" max="15353" width="13.125" style="41" customWidth="1"/>
    <col min="15354" max="15354" width="0" style="41" hidden="1" customWidth="1"/>
    <col min="15355" max="15355" width="22.875" style="41" customWidth="1"/>
    <col min="15356" max="15356" width="22.75" style="41" customWidth="1"/>
    <col min="15357" max="15357" width="10.5" style="41" bestFit="1" customWidth="1"/>
    <col min="15358" max="15358" width="21.875" style="41" customWidth="1"/>
    <col min="15359" max="15359" width="17" style="41" customWidth="1"/>
    <col min="15360" max="15360" width="10.125" style="41" bestFit="1" customWidth="1"/>
    <col min="15361" max="15361" width="13" style="41" bestFit="1" customWidth="1"/>
    <col min="15362" max="15362" width="13.375" style="41" customWidth="1"/>
    <col min="15363" max="15596" width="9" style="41"/>
    <col min="15597" max="15597" width="12.625" style="41" customWidth="1"/>
    <col min="15598" max="15598" width="46.625" style="41" customWidth="1"/>
    <col min="15599" max="15599" width="0" style="41" hidden="1" customWidth="1"/>
    <col min="15600" max="15600" width="14" style="41" customWidth="1"/>
    <col min="15601" max="15601" width="11.75" style="41" bestFit="1" customWidth="1"/>
    <col min="15602" max="15602" width="0" style="41" hidden="1" customWidth="1"/>
    <col min="15603" max="15603" width="16.25" style="41" customWidth="1"/>
    <col min="15604" max="15604" width="14.125" style="41" customWidth="1"/>
    <col min="15605" max="15605" width="0" style="41" hidden="1" customWidth="1"/>
    <col min="15606" max="15606" width="16.25" style="41" customWidth="1"/>
    <col min="15607" max="15607" width="12.375" style="41" customWidth="1"/>
    <col min="15608" max="15608" width="0" style="41" hidden="1" customWidth="1"/>
    <col min="15609" max="15609" width="13.125" style="41" customWidth="1"/>
    <col min="15610" max="15610" width="0" style="41" hidden="1" customWidth="1"/>
    <col min="15611" max="15611" width="22.875" style="41" customWidth="1"/>
    <col min="15612" max="15612" width="22.75" style="41" customWidth="1"/>
    <col min="15613" max="15613" width="10.5" style="41" bestFit="1" customWidth="1"/>
    <col min="15614" max="15614" width="21.875" style="41" customWidth="1"/>
    <col min="15615" max="15615" width="17" style="41" customWidth="1"/>
    <col min="15616" max="15616" width="10.125" style="41" bestFit="1" customWidth="1"/>
    <col min="15617" max="15617" width="13" style="41" bestFit="1" customWidth="1"/>
    <col min="15618" max="15618" width="13.375" style="41" customWidth="1"/>
    <col min="15619" max="15852" width="9" style="41"/>
    <col min="15853" max="15853" width="12.625" style="41" customWidth="1"/>
    <col min="15854" max="15854" width="46.625" style="41" customWidth="1"/>
    <col min="15855" max="15855" width="0" style="41" hidden="1" customWidth="1"/>
    <col min="15856" max="15856" width="14" style="41" customWidth="1"/>
    <col min="15857" max="15857" width="11.75" style="41" bestFit="1" customWidth="1"/>
    <col min="15858" max="15858" width="0" style="41" hidden="1" customWidth="1"/>
    <col min="15859" max="15859" width="16.25" style="41" customWidth="1"/>
    <col min="15860" max="15860" width="14.125" style="41" customWidth="1"/>
    <col min="15861" max="15861" width="0" style="41" hidden="1" customWidth="1"/>
    <col min="15862" max="15862" width="16.25" style="41" customWidth="1"/>
    <col min="15863" max="15863" width="12.375" style="41" customWidth="1"/>
    <col min="15864" max="15864" width="0" style="41" hidden="1" customWidth="1"/>
    <col min="15865" max="15865" width="13.125" style="41" customWidth="1"/>
    <col min="15866" max="15866" width="0" style="41" hidden="1" customWidth="1"/>
    <col min="15867" max="15867" width="22.875" style="41" customWidth="1"/>
    <col min="15868" max="15868" width="22.75" style="41" customWidth="1"/>
    <col min="15869" max="15869" width="10.5" style="41" bestFit="1" customWidth="1"/>
    <col min="15870" max="15870" width="21.875" style="41" customWidth="1"/>
    <col min="15871" max="15871" width="17" style="41" customWidth="1"/>
    <col min="15872" max="15872" width="10.125" style="41" bestFit="1" customWidth="1"/>
    <col min="15873" max="15873" width="13" style="41" bestFit="1" customWidth="1"/>
    <col min="15874" max="15874" width="13.375" style="41" customWidth="1"/>
    <col min="15875" max="16108" width="9" style="41"/>
    <col min="16109" max="16109" width="12.625" style="41" customWidth="1"/>
    <col min="16110" max="16110" width="46.625" style="41" customWidth="1"/>
    <col min="16111" max="16111" width="0" style="41" hidden="1" customWidth="1"/>
    <col min="16112" max="16112" width="14" style="41" customWidth="1"/>
    <col min="16113" max="16113" width="11.75" style="41" bestFit="1" customWidth="1"/>
    <col min="16114" max="16114" width="0" style="41" hidden="1" customWidth="1"/>
    <col min="16115" max="16115" width="16.25" style="41" customWidth="1"/>
    <col min="16116" max="16116" width="14.125" style="41" customWidth="1"/>
    <col min="16117" max="16117" width="0" style="41" hidden="1" customWidth="1"/>
    <col min="16118" max="16118" width="16.25" style="41" customWidth="1"/>
    <col min="16119" max="16119" width="12.375" style="41" customWidth="1"/>
    <col min="16120" max="16120" width="0" style="41" hidden="1" customWidth="1"/>
    <col min="16121" max="16121" width="13.125" style="41" customWidth="1"/>
    <col min="16122" max="16122" width="0" style="41" hidden="1" customWidth="1"/>
    <col min="16123" max="16123" width="22.875" style="41" customWidth="1"/>
    <col min="16124" max="16124" width="22.75" style="41" customWidth="1"/>
    <col min="16125" max="16125" width="10.5" style="41" bestFit="1" customWidth="1"/>
    <col min="16126" max="16126" width="21.875" style="41" customWidth="1"/>
    <col min="16127" max="16127" width="17" style="41" customWidth="1"/>
    <col min="16128" max="16128" width="10.125" style="41" bestFit="1" customWidth="1"/>
    <col min="16129" max="16129" width="13" style="41" bestFit="1" customWidth="1"/>
    <col min="16130" max="16130" width="13.375" style="41" customWidth="1"/>
    <col min="16131" max="16384" width="9" style="41"/>
  </cols>
  <sheetData>
    <row r="2" spans="1:15" ht="27.75" customHeight="1" x14ac:dyDescent="0.25">
      <c r="A2" s="105" t="s">
        <v>237</v>
      </c>
      <c r="B2" s="105"/>
      <c r="C2" s="105"/>
      <c r="D2" s="105"/>
      <c r="E2" s="105"/>
      <c r="F2" s="105"/>
      <c r="G2" s="105"/>
    </row>
    <row r="3" spans="1:15" ht="30" customHeight="1" x14ac:dyDescent="0.25">
      <c r="A3" s="97" t="s">
        <v>70</v>
      </c>
      <c r="B3" s="97" t="s">
        <v>71</v>
      </c>
      <c r="C3" s="76" t="s">
        <v>72</v>
      </c>
      <c r="D3" s="76" t="s">
        <v>73</v>
      </c>
      <c r="E3" s="97" t="s">
        <v>207</v>
      </c>
      <c r="F3" s="97"/>
      <c r="G3" s="97"/>
      <c r="H3" s="125" t="s">
        <v>246</v>
      </c>
      <c r="I3" s="126"/>
      <c r="J3" s="125" t="s">
        <v>247</v>
      </c>
      <c r="K3" s="126"/>
      <c r="L3" s="131" t="s">
        <v>249</v>
      </c>
      <c r="M3" s="132"/>
      <c r="N3" s="131" t="s">
        <v>248</v>
      </c>
      <c r="O3" s="132"/>
    </row>
    <row r="4" spans="1:15" ht="15" customHeight="1" x14ac:dyDescent="0.25">
      <c r="A4" s="97"/>
      <c r="B4" s="97"/>
      <c r="C4" s="97" t="s">
        <v>74</v>
      </c>
      <c r="D4" s="97" t="s">
        <v>75</v>
      </c>
      <c r="E4" s="97" t="s">
        <v>76</v>
      </c>
      <c r="F4" s="97" t="s">
        <v>77</v>
      </c>
      <c r="G4" s="103" t="s">
        <v>208</v>
      </c>
      <c r="H4" s="127" t="s">
        <v>241</v>
      </c>
      <c r="I4" s="129" t="s">
        <v>244</v>
      </c>
      <c r="J4" s="127" t="s">
        <v>241</v>
      </c>
      <c r="K4" s="129" t="s">
        <v>244</v>
      </c>
      <c r="L4" s="133" t="s">
        <v>241</v>
      </c>
      <c r="M4" s="135" t="s">
        <v>244</v>
      </c>
      <c r="N4" s="133" t="s">
        <v>241</v>
      </c>
      <c r="O4" s="135" t="s">
        <v>244</v>
      </c>
    </row>
    <row r="5" spans="1:15" ht="32.25" customHeight="1" x14ac:dyDescent="0.25">
      <c r="A5" s="97"/>
      <c r="B5" s="97"/>
      <c r="C5" s="97"/>
      <c r="D5" s="97"/>
      <c r="E5" s="97"/>
      <c r="F5" s="97"/>
      <c r="G5" s="104"/>
      <c r="H5" s="128"/>
      <c r="I5" s="130"/>
      <c r="J5" s="128"/>
      <c r="K5" s="130"/>
      <c r="L5" s="134"/>
      <c r="M5" s="136"/>
      <c r="N5" s="134"/>
      <c r="O5" s="136"/>
    </row>
    <row r="6" spans="1:15" ht="36.75" customHeight="1" x14ac:dyDescent="0.25">
      <c r="A6" s="124" t="s">
        <v>78</v>
      </c>
      <c r="B6" s="12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47" customFormat="1" ht="21" customHeight="1" x14ac:dyDescent="0.25">
      <c r="A7" s="45" t="s">
        <v>79</v>
      </c>
      <c r="B7" s="45" t="s">
        <v>80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x14ac:dyDescent="0.25">
      <c r="A8" s="20">
        <v>1</v>
      </c>
      <c r="B8" s="57" t="s">
        <v>81</v>
      </c>
      <c r="C8" s="57">
        <f>[1]ЖФ!Q28</f>
        <v>16</v>
      </c>
      <c r="D8" s="57" t="e">
        <f>Лист1!#REF!</f>
        <v>#REF!</v>
      </c>
      <c r="E8" s="20">
        <v>14.5</v>
      </c>
      <c r="F8" s="57">
        <f>E8*1.18</f>
        <v>17.11</v>
      </c>
      <c r="G8" s="48" t="e">
        <f>D8*E8*12</f>
        <v>#REF!</v>
      </c>
      <c r="H8" s="20">
        <v>1.79</v>
      </c>
      <c r="I8" s="59" t="e">
        <f>H8*D8*12</f>
        <v>#REF!</v>
      </c>
      <c r="J8" s="57"/>
      <c r="K8" s="57"/>
      <c r="L8" s="20">
        <f>H8</f>
        <v>1.79</v>
      </c>
      <c r="M8" s="59" t="e">
        <f>L8*D8*12</f>
        <v>#REF!</v>
      </c>
      <c r="N8" s="57"/>
      <c r="O8" s="57"/>
    </row>
    <row r="9" spans="1:15" x14ac:dyDescent="0.25">
      <c r="A9" s="20">
        <v>2</v>
      </c>
      <c r="B9" s="57" t="s">
        <v>83</v>
      </c>
      <c r="C9" s="57">
        <f>[1]ЖФ!L28</f>
        <v>16</v>
      </c>
      <c r="D9" s="57" t="e">
        <f>Лист1!#REF!</f>
        <v>#REF!</v>
      </c>
      <c r="E9" s="20">
        <v>14.5</v>
      </c>
      <c r="F9" s="57">
        <f t="shared" ref="F9:F30" si="0">E9*1.18</f>
        <v>17.11</v>
      </c>
      <c r="G9" s="48" t="e">
        <f t="shared" ref="G9:G27" si="1">D9*E9*12</f>
        <v>#REF!</v>
      </c>
      <c r="H9" s="20">
        <v>1.79</v>
      </c>
      <c r="I9" s="59" t="e">
        <f t="shared" ref="I9:I33" si="2">H9*D9*12</f>
        <v>#REF!</v>
      </c>
      <c r="J9" s="57"/>
      <c r="K9" s="57"/>
      <c r="L9" s="20">
        <f>H9</f>
        <v>1.79</v>
      </c>
      <c r="M9" s="59" t="e">
        <f t="shared" ref="M9:M33" si="3">L9*D9*12</f>
        <v>#REF!</v>
      </c>
      <c r="N9" s="57"/>
      <c r="O9" s="57"/>
    </row>
    <row r="10" spans="1:15" x14ac:dyDescent="0.25">
      <c r="A10" s="20">
        <v>3</v>
      </c>
      <c r="B10" s="57" t="s">
        <v>84</v>
      </c>
      <c r="C10" s="57">
        <f>[1]ЖФ!M28</f>
        <v>7</v>
      </c>
      <c r="D10" s="57" t="e">
        <f>Лист1!#REF!</f>
        <v>#REF!</v>
      </c>
      <c r="E10" s="20">
        <v>14.5</v>
      </c>
      <c r="F10" s="57">
        <f t="shared" si="0"/>
        <v>17.11</v>
      </c>
      <c r="G10" s="48" t="e">
        <f t="shared" si="1"/>
        <v>#REF!</v>
      </c>
      <c r="H10" s="20">
        <v>1.79</v>
      </c>
      <c r="I10" s="59" t="e">
        <f t="shared" si="2"/>
        <v>#REF!</v>
      </c>
      <c r="J10" s="57"/>
      <c r="K10" s="57"/>
      <c r="L10" s="20">
        <f>H10</f>
        <v>1.79</v>
      </c>
      <c r="M10" s="59" t="e">
        <f t="shared" si="3"/>
        <v>#REF!</v>
      </c>
      <c r="N10" s="57"/>
      <c r="O10" s="57"/>
    </row>
    <row r="11" spans="1:15" x14ac:dyDescent="0.25">
      <c r="A11" s="20">
        <v>4</v>
      </c>
      <c r="B11" s="57" t="s">
        <v>82</v>
      </c>
      <c r="C11" s="57">
        <f>[1]ЖФ!V28</f>
        <v>12</v>
      </c>
      <c r="D11" s="57" t="e">
        <f>Лист1!#REF!</f>
        <v>#REF!</v>
      </c>
      <c r="E11" s="20">
        <v>14.5</v>
      </c>
      <c r="F11" s="57">
        <f t="shared" si="0"/>
        <v>17.11</v>
      </c>
      <c r="G11" s="48" t="e">
        <f>D11*E11*12</f>
        <v>#REF!</v>
      </c>
      <c r="H11" s="20">
        <v>1.79</v>
      </c>
      <c r="I11" s="59" t="e">
        <f t="shared" si="2"/>
        <v>#REF!</v>
      </c>
      <c r="J11" s="57"/>
      <c r="K11" s="57"/>
      <c r="L11" s="20">
        <v>2.74</v>
      </c>
      <c r="M11" s="59" t="e">
        <f t="shared" si="3"/>
        <v>#REF!</v>
      </c>
      <c r="N11" s="57"/>
      <c r="O11" s="57"/>
    </row>
    <row r="12" spans="1:15" x14ac:dyDescent="0.25">
      <c r="A12" s="20">
        <v>5</v>
      </c>
      <c r="B12" s="57" t="s">
        <v>85</v>
      </c>
      <c r="C12" s="57">
        <f>[1]ЖФ!AO28</f>
        <v>80</v>
      </c>
      <c r="D12" s="57" t="e">
        <f>Лист1!#REF!</f>
        <v>#REF!</v>
      </c>
      <c r="E12" s="20">
        <v>14.5</v>
      </c>
      <c r="F12" s="57">
        <f t="shared" si="0"/>
        <v>17.11</v>
      </c>
      <c r="G12" s="48" t="e">
        <f t="shared" si="1"/>
        <v>#REF!</v>
      </c>
      <c r="H12" s="20">
        <v>1.79</v>
      </c>
      <c r="I12" s="59" t="e">
        <f t="shared" si="2"/>
        <v>#REF!</v>
      </c>
      <c r="J12" s="57"/>
      <c r="K12" s="57"/>
      <c r="L12" s="20">
        <f>H12</f>
        <v>1.79</v>
      </c>
      <c r="M12" s="59" t="e">
        <f>L12*D12*12</f>
        <v>#REF!</v>
      </c>
      <c r="N12" s="57"/>
      <c r="O12" s="57"/>
    </row>
    <row r="13" spans="1:15" x14ac:dyDescent="0.25">
      <c r="A13" s="20">
        <v>6</v>
      </c>
      <c r="B13" s="57" t="s">
        <v>86</v>
      </c>
      <c r="C13" s="57">
        <f>[1]ЖФ!AU28</f>
        <v>110</v>
      </c>
      <c r="D13" s="57" t="e">
        <f>Лист1!#REF!</f>
        <v>#REF!</v>
      </c>
      <c r="E13" s="20">
        <v>14.5</v>
      </c>
      <c r="F13" s="57">
        <f t="shared" si="0"/>
        <v>17.11</v>
      </c>
      <c r="G13" s="48" t="e">
        <f t="shared" si="1"/>
        <v>#REF!</v>
      </c>
      <c r="H13" s="20">
        <v>1.79</v>
      </c>
      <c r="I13" s="59" t="e">
        <f t="shared" si="2"/>
        <v>#REF!</v>
      </c>
      <c r="J13" s="57"/>
      <c r="K13" s="57"/>
      <c r="L13" s="20">
        <f>H13</f>
        <v>1.79</v>
      </c>
      <c r="M13" s="59" t="e">
        <f>L13*D13*12</f>
        <v>#REF!</v>
      </c>
      <c r="N13" s="57"/>
      <c r="O13" s="57"/>
    </row>
    <row r="14" spans="1:15" s="60" customFormat="1" x14ac:dyDescent="0.25">
      <c r="A14" s="20">
        <v>7</v>
      </c>
      <c r="B14" s="57" t="s">
        <v>87</v>
      </c>
      <c r="C14" s="57">
        <f>[1]ЖФ!AH28</f>
        <v>75</v>
      </c>
      <c r="D14" s="57" t="e">
        <f>Лист1!#REF!</f>
        <v>#REF!</v>
      </c>
      <c r="E14" s="20">
        <v>14.5</v>
      </c>
      <c r="F14" s="57">
        <f t="shared" si="0"/>
        <v>17.11</v>
      </c>
      <c r="G14" s="59" t="e">
        <f>D14*E14*12</f>
        <v>#REF!</v>
      </c>
      <c r="H14" s="20">
        <v>1.79</v>
      </c>
      <c r="I14" s="59" t="e">
        <f t="shared" si="2"/>
        <v>#REF!</v>
      </c>
      <c r="J14" s="57"/>
      <c r="K14" s="57"/>
      <c r="L14" s="20">
        <v>2.74</v>
      </c>
      <c r="M14" s="59" t="e">
        <f t="shared" si="3"/>
        <v>#REF!</v>
      </c>
      <c r="N14" s="57"/>
      <c r="O14" s="57"/>
    </row>
    <row r="15" spans="1:15" x14ac:dyDescent="0.25">
      <c r="A15" s="20">
        <v>8</v>
      </c>
      <c r="B15" s="57" t="s">
        <v>88</v>
      </c>
      <c r="C15" s="57">
        <f>[1]ЖФ!AJ28</f>
        <v>0</v>
      </c>
      <c r="D15" s="57" t="e">
        <f>Лист1!#REF!</f>
        <v>#REF!</v>
      </c>
      <c r="E15" s="20">
        <v>14.5</v>
      </c>
      <c r="F15" s="57">
        <f t="shared" si="0"/>
        <v>17.11</v>
      </c>
      <c r="G15" s="48" t="e">
        <f t="shared" si="1"/>
        <v>#REF!</v>
      </c>
      <c r="H15" s="20">
        <v>1.79</v>
      </c>
      <c r="I15" s="59" t="e">
        <f t="shared" si="2"/>
        <v>#REF!</v>
      </c>
      <c r="J15" s="57"/>
      <c r="K15" s="57"/>
      <c r="L15" s="20">
        <f>H15</f>
        <v>1.79</v>
      </c>
      <c r="M15" s="59" t="e">
        <f t="shared" si="3"/>
        <v>#REF!</v>
      </c>
      <c r="N15" s="57"/>
      <c r="O15" s="57"/>
    </row>
    <row r="16" spans="1:15" x14ac:dyDescent="0.25">
      <c r="A16" s="20">
        <v>9</v>
      </c>
      <c r="B16" s="57" t="s">
        <v>89</v>
      </c>
      <c r="C16" s="57">
        <f>[1]ЖФ!AW28</f>
        <v>0</v>
      </c>
      <c r="D16" s="57" t="e">
        <f>Лист1!#REF!</f>
        <v>#REF!</v>
      </c>
      <c r="E16" s="20">
        <v>14.5</v>
      </c>
      <c r="F16" s="57">
        <f t="shared" si="0"/>
        <v>17.11</v>
      </c>
      <c r="G16" s="48" t="e">
        <f t="shared" si="1"/>
        <v>#REF!</v>
      </c>
      <c r="H16" s="20">
        <v>1.79</v>
      </c>
      <c r="I16" s="59" t="e">
        <f t="shared" si="2"/>
        <v>#REF!</v>
      </c>
      <c r="J16" s="57"/>
      <c r="K16" s="57"/>
      <c r="L16" s="20">
        <f>H16</f>
        <v>1.79</v>
      </c>
      <c r="M16" s="59" t="e">
        <f t="shared" si="3"/>
        <v>#REF!</v>
      </c>
      <c r="N16" s="57"/>
      <c r="O16" s="57"/>
    </row>
    <row r="17" spans="1:15" x14ac:dyDescent="0.25">
      <c r="A17" s="20">
        <v>10</v>
      </c>
      <c r="B17" s="57" t="s">
        <v>97</v>
      </c>
      <c r="C17" s="57">
        <f>[1]ЖФ!AX28</f>
        <v>49</v>
      </c>
      <c r="D17" s="57" t="e">
        <f>Лист1!#REF!</f>
        <v>#REF!</v>
      </c>
      <c r="E17" s="20">
        <v>14.5</v>
      </c>
      <c r="F17" s="57">
        <f t="shared" si="0"/>
        <v>17.11</v>
      </c>
      <c r="G17" s="48" t="e">
        <f>D17*E17*12</f>
        <v>#REF!</v>
      </c>
      <c r="H17" s="20">
        <v>1.79</v>
      </c>
      <c r="I17" s="59" t="e">
        <f t="shared" si="2"/>
        <v>#REF!</v>
      </c>
      <c r="J17" s="57"/>
      <c r="K17" s="57"/>
      <c r="L17" s="20">
        <f>H17</f>
        <v>1.79</v>
      </c>
      <c r="M17" s="59" t="e">
        <f t="shared" si="3"/>
        <v>#REF!</v>
      </c>
      <c r="N17" s="57"/>
      <c r="O17" s="57"/>
    </row>
    <row r="18" spans="1:15" s="60" customFormat="1" x14ac:dyDescent="0.25">
      <c r="A18" s="20">
        <v>11</v>
      </c>
      <c r="B18" s="57" t="s">
        <v>98</v>
      </c>
      <c r="C18" s="57">
        <f>[1]ЖФ!AY28</f>
        <v>70</v>
      </c>
      <c r="D18" s="57" t="e">
        <f>Лист1!#REF!</f>
        <v>#REF!</v>
      </c>
      <c r="E18" s="20">
        <v>14.5</v>
      </c>
      <c r="F18" s="57">
        <f t="shared" si="0"/>
        <v>17.11</v>
      </c>
      <c r="G18" s="59" t="e">
        <f>D18*E18*12</f>
        <v>#REF!</v>
      </c>
      <c r="H18" s="20">
        <v>1.79</v>
      </c>
      <c r="I18" s="59" t="e">
        <f t="shared" si="2"/>
        <v>#REF!</v>
      </c>
      <c r="J18" s="57"/>
      <c r="K18" s="57"/>
      <c r="L18" s="20">
        <v>2.74</v>
      </c>
      <c r="M18" s="59" t="e">
        <f t="shared" si="3"/>
        <v>#REF!</v>
      </c>
      <c r="N18" s="57"/>
      <c r="O18" s="57"/>
    </row>
    <row r="19" spans="1:15" s="60" customFormat="1" x14ac:dyDescent="0.25">
      <c r="A19" s="20">
        <v>12</v>
      </c>
      <c r="B19" s="57" t="s">
        <v>99</v>
      </c>
      <c r="C19" s="57">
        <f>[1]ЖФ!AZ28</f>
        <v>9</v>
      </c>
      <c r="D19" s="57" t="e">
        <f>Лист1!#REF!</f>
        <v>#REF!</v>
      </c>
      <c r="E19" s="20">
        <v>14.5</v>
      </c>
      <c r="F19" s="57">
        <f t="shared" si="0"/>
        <v>17.11</v>
      </c>
      <c r="G19" s="59" t="e">
        <f>D19*E19*12</f>
        <v>#REF!</v>
      </c>
      <c r="H19" s="20">
        <v>1.79</v>
      </c>
      <c r="I19" s="59" t="e">
        <f t="shared" si="2"/>
        <v>#REF!</v>
      </c>
      <c r="J19" s="57"/>
      <c r="K19" s="57"/>
      <c r="L19" s="20">
        <v>2.74</v>
      </c>
      <c r="M19" s="59" t="e">
        <f t="shared" si="3"/>
        <v>#REF!</v>
      </c>
      <c r="N19" s="57"/>
      <c r="O19" s="57"/>
    </row>
    <row r="20" spans="1:15" s="60" customFormat="1" x14ac:dyDescent="0.25">
      <c r="A20" s="20">
        <v>13</v>
      </c>
      <c r="B20" s="57" t="s">
        <v>100</v>
      </c>
      <c r="C20" s="57">
        <f>[1]ЖФ!BA28</f>
        <v>95</v>
      </c>
      <c r="D20" s="57" t="e">
        <f>Лист1!#REF!</f>
        <v>#REF!</v>
      </c>
      <c r="E20" s="20">
        <v>14.5</v>
      </c>
      <c r="F20" s="57">
        <f t="shared" si="0"/>
        <v>17.11</v>
      </c>
      <c r="G20" s="59" t="e">
        <f>D20*E20*12</f>
        <v>#REF!</v>
      </c>
      <c r="H20" s="20">
        <v>1.79</v>
      </c>
      <c r="I20" s="59" t="e">
        <f t="shared" si="2"/>
        <v>#REF!</v>
      </c>
      <c r="J20" s="80"/>
      <c r="K20" s="80"/>
      <c r="L20" s="20">
        <v>2.74</v>
      </c>
      <c r="M20" s="59" t="e">
        <f t="shared" si="3"/>
        <v>#REF!</v>
      </c>
      <c r="N20" s="80"/>
      <c r="O20" s="80"/>
    </row>
    <row r="21" spans="1:15" x14ac:dyDescent="0.25">
      <c r="A21" s="20">
        <v>14</v>
      </c>
      <c r="B21" s="57" t="s">
        <v>90</v>
      </c>
      <c r="C21" s="57">
        <f>[1]ЖФ!BD28</f>
        <v>27</v>
      </c>
      <c r="D21" s="57" t="e">
        <f>Лист1!#REF!</f>
        <v>#REF!</v>
      </c>
      <c r="E21" s="20">
        <v>14.5</v>
      </c>
      <c r="F21" s="57">
        <f t="shared" si="0"/>
        <v>17.11</v>
      </c>
      <c r="G21" s="48" t="e">
        <f t="shared" si="1"/>
        <v>#REF!</v>
      </c>
      <c r="H21" s="20">
        <v>1.79</v>
      </c>
      <c r="I21" s="59" t="e">
        <f t="shared" si="2"/>
        <v>#REF!</v>
      </c>
      <c r="J21" s="57"/>
      <c r="K21" s="57"/>
      <c r="L21" s="20">
        <f>H21</f>
        <v>1.79</v>
      </c>
      <c r="M21" s="59" t="e">
        <f>L21*D21*12</f>
        <v>#REF!</v>
      </c>
      <c r="N21" s="57"/>
      <c r="O21" s="57"/>
    </row>
    <row r="22" spans="1:15" x14ac:dyDescent="0.25">
      <c r="A22" s="20">
        <v>15</v>
      </c>
      <c r="B22" s="57" t="s">
        <v>91</v>
      </c>
      <c r="C22" s="57">
        <f>[1]ЖФ!BG28</f>
        <v>16</v>
      </c>
      <c r="D22" s="57" t="e">
        <f>Лист1!#REF!</f>
        <v>#REF!</v>
      </c>
      <c r="E22" s="20">
        <v>14.5</v>
      </c>
      <c r="F22" s="57">
        <f t="shared" si="0"/>
        <v>17.11</v>
      </c>
      <c r="G22" s="48" t="e">
        <f t="shared" si="1"/>
        <v>#REF!</v>
      </c>
      <c r="H22" s="20">
        <v>1.79</v>
      </c>
      <c r="I22" s="59" t="e">
        <f t="shared" si="2"/>
        <v>#REF!</v>
      </c>
      <c r="J22" s="57"/>
      <c r="K22" s="57"/>
      <c r="L22" s="20">
        <f>H22</f>
        <v>1.79</v>
      </c>
      <c r="M22" s="59" t="e">
        <f>L22*D22*12</f>
        <v>#REF!</v>
      </c>
      <c r="N22" s="57"/>
      <c r="O22" s="57"/>
    </row>
    <row r="23" spans="1:15" x14ac:dyDescent="0.25">
      <c r="A23" s="20">
        <v>16</v>
      </c>
      <c r="B23" s="57" t="s">
        <v>92</v>
      </c>
      <c r="C23" s="57">
        <f>[1]ЖФ!BK28</f>
        <v>8</v>
      </c>
      <c r="D23" s="57" t="e">
        <f>Лист1!#REF!</f>
        <v>#REF!</v>
      </c>
      <c r="E23" s="20">
        <v>14.5</v>
      </c>
      <c r="F23" s="57">
        <f t="shared" si="0"/>
        <v>17.11</v>
      </c>
      <c r="G23" s="48" t="e">
        <f t="shared" si="1"/>
        <v>#REF!</v>
      </c>
      <c r="H23" s="20">
        <v>1.79</v>
      </c>
      <c r="I23" s="59" t="e">
        <f t="shared" si="2"/>
        <v>#REF!</v>
      </c>
      <c r="J23" s="57"/>
      <c r="K23" s="57"/>
      <c r="L23" s="20">
        <f>H23</f>
        <v>1.79</v>
      </c>
      <c r="M23" s="59" t="e">
        <f>L23*D23*12</f>
        <v>#REF!</v>
      </c>
      <c r="N23" s="57"/>
      <c r="O23" s="57"/>
    </row>
    <row r="24" spans="1:15" s="60" customFormat="1" x14ac:dyDescent="0.25">
      <c r="A24" s="20">
        <v>17</v>
      </c>
      <c r="B24" s="57" t="s">
        <v>93</v>
      </c>
      <c r="C24" s="57">
        <f>[1]ЖФ!BV28</f>
        <v>74</v>
      </c>
      <c r="D24" s="57" t="e">
        <f>Лист1!#REF!</f>
        <v>#REF!</v>
      </c>
      <c r="E24" s="20">
        <v>14.5</v>
      </c>
      <c r="F24" s="57">
        <f t="shared" si="0"/>
        <v>17.11</v>
      </c>
      <c r="G24" s="59" t="e">
        <f>D24*E24*12</f>
        <v>#REF!</v>
      </c>
      <c r="H24" s="20">
        <v>1.79</v>
      </c>
      <c r="I24" s="59" t="e">
        <f t="shared" si="2"/>
        <v>#REF!</v>
      </c>
      <c r="J24" s="81"/>
      <c r="K24" s="81"/>
      <c r="L24" s="20">
        <v>2.74</v>
      </c>
      <c r="M24" s="59" t="e">
        <f t="shared" si="3"/>
        <v>#REF!</v>
      </c>
      <c r="N24" s="81"/>
      <c r="O24" s="81"/>
    </row>
    <row r="25" spans="1:15" x14ac:dyDescent="0.25">
      <c r="A25" s="20">
        <v>18</v>
      </c>
      <c r="B25" s="57" t="s">
        <v>94</v>
      </c>
      <c r="C25" s="57">
        <f>[1]ЖФ!CA28</f>
        <v>24</v>
      </c>
      <c r="D25" s="57" t="e">
        <f>Лист1!#REF!</f>
        <v>#REF!</v>
      </c>
      <c r="E25" s="20">
        <v>14.5</v>
      </c>
      <c r="F25" s="57">
        <f t="shared" si="0"/>
        <v>17.11</v>
      </c>
      <c r="G25" s="48" t="e">
        <f t="shared" si="1"/>
        <v>#REF!</v>
      </c>
      <c r="H25" s="20">
        <v>1.79</v>
      </c>
      <c r="I25" s="59" t="e">
        <f t="shared" si="2"/>
        <v>#REF!</v>
      </c>
      <c r="J25" s="57"/>
      <c r="K25" s="57"/>
      <c r="L25" s="20">
        <f>H25</f>
        <v>1.79</v>
      </c>
      <c r="M25" s="59" t="e">
        <f t="shared" si="3"/>
        <v>#REF!</v>
      </c>
      <c r="N25" s="57"/>
      <c r="O25" s="57"/>
    </row>
    <row r="26" spans="1:15" x14ac:dyDescent="0.25">
      <c r="A26" s="20">
        <v>19</v>
      </c>
      <c r="B26" s="57" t="s">
        <v>101</v>
      </c>
      <c r="C26" s="57">
        <f>[1]ЖФ!Z28</f>
        <v>15</v>
      </c>
      <c r="D26" s="57" t="e">
        <f>Лист1!#REF!</f>
        <v>#REF!</v>
      </c>
      <c r="E26" s="20">
        <v>14.5</v>
      </c>
      <c r="F26" s="57">
        <f t="shared" si="0"/>
        <v>17.11</v>
      </c>
      <c r="G26" s="48" t="e">
        <f t="shared" si="1"/>
        <v>#REF!</v>
      </c>
      <c r="H26" s="20">
        <v>1.79</v>
      </c>
      <c r="I26" s="59" t="e">
        <f t="shared" si="2"/>
        <v>#REF!</v>
      </c>
      <c r="J26" s="57"/>
      <c r="K26" s="57"/>
      <c r="L26" s="20">
        <f>H26</f>
        <v>1.79</v>
      </c>
      <c r="M26" s="59" t="e">
        <f t="shared" si="3"/>
        <v>#REF!</v>
      </c>
      <c r="N26" s="57"/>
      <c r="O26" s="57"/>
    </row>
    <row r="27" spans="1:15" x14ac:dyDescent="0.25">
      <c r="A27" s="20">
        <v>20</v>
      </c>
      <c r="B27" s="57" t="s">
        <v>102</v>
      </c>
      <c r="C27" s="57">
        <f>[1]ЖФ!AC28</f>
        <v>16</v>
      </c>
      <c r="D27" s="57" t="e">
        <f>Лист1!#REF!</f>
        <v>#REF!</v>
      </c>
      <c r="E27" s="20">
        <v>14.5</v>
      </c>
      <c r="F27" s="57">
        <f t="shared" si="0"/>
        <v>17.11</v>
      </c>
      <c r="G27" s="48" t="e">
        <f t="shared" si="1"/>
        <v>#REF!</v>
      </c>
      <c r="H27" s="20">
        <v>1.79</v>
      </c>
      <c r="I27" s="59" t="e">
        <f t="shared" si="2"/>
        <v>#REF!</v>
      </c>
      <c r="J27" s="57"/>
      <c r="K27" s="57"/>
      <c r="L27" s="20">
        <f>H27</f>
        <v>1.79</v>
      </c>
      <c r="M27" s="59" t="e">
        <f t="shared" si="3"/>
        <v>#REF!</v>
      </c>
      <c r="N27" s="57"/>
      <c r="O27" s="57"/>
    </row>
    <row r="28" spans="1:15" s="60" customFormat="1" x14ac:dyDescent="0.25">
      <c r="A28" s="20">
        <v>21</v>
      </c>
      <c r="B28" s="57" t="s">
        <v>103</v>
      </c>
      <c r="C28" s="57">
        <f>[1]ЖФ!CG28</f>
        <v>16</v>
      </c>
      <c r="D28" s="57" t="e">
        <f>Лист1!#REF!</f>
        <v>#REF!</v>
      </c>
      <c r="E28" s="20">
        <v>14.5</v>
      </c>
      <c r="F28" s="57">
        <f t="shared" si="0"/>
        <v>17.11</v>
      </c>
      <c r="G28" s="59" t="e">
        <f>D28*E28*12</f>
        <v>#REF!</v>
      </c>
      <c r="H28" s="20">
        <v>1.79</v>
      </c>
      <c r="I28" s="59" t="e">
        <f t="shared" si="2"/>
        <v>#REF!</v>
      </c>
      <c r="J28" s="57"/>
      <c r="K28" s="57"/>
      <c r="L28" s="20">
        <v>2.74</v>
      </c>
      <c r="M28" s="59" t="e">
        <f t="shared" si="3"/>
        <v>#REF!</v>
      </c>
      <c r="N28" s="57"/>
      <c r="O28" s="57"/>
    </row>
    <row r="29" spans="1:15" x14ac:dyDescent="0.25">
      <c r="A29" s="20">
        <v>22</v>
      </c>
      <c r="B29" s="57" t="s">
        <v>95</v>
      </c>
      <c r="C29" s="57"/>
      <c r="D29" s="57" t="e">
        <f>Лист1!#REF!</f>
        <v>#REF!</v>
      </c>
      <c r="E29" s="20">
        <v>14.5</v>
      </c>
      <c r="F29" s="57">
        <f t="shared" si="0"/>
        <v>17.11</v>
      </c>
      <c r="G29" s="48" t="e">
        <f>D29*E29*12</f>
        <v>#REF!</v>
      </c>
      <c r="H29" s="20">
        <v>1.79</v>
      </c>
      <c r="I29" s="59" t="e">
        <f t="shared" si="2"/>
        <v>#REF!</v>
      </c>
      <c r="J29" s="57"/>
      <c r="K29" s="57"/>
      <c r="L29" s="20">
        <v>2.74</v>
      </c>
      <c r="M29" s="59" t="e">
        <f t="shared" si="3"/>
        <v>#REF!</v>
      </c>
      <c r="N29" s="57"/>
      <c r="O29" s="57"/>
    </row>
    <row r="30" spans="1:15" x14ac:dyDescent="0.25">
      <c r="A30" s="20">
        <v>23</v>
      </c>
      <c r="B30" s="57" t="s">
        <v>96</v>
      </c>
      <c r="C30" s="57">
        <f>[1]ЖФ!CJ28</f>
        <v>24</v>
      </c>
      <c r="D30" s="57" t="e">
        <f>Лист1!#REF!</f>
        <v>#REF!</v>
      </c>
      <c r="E30" s="20">
        <v>14.5</v>
      </c>
      <c r="F30" s="57">
        <f t="shared" si="0"/>
        <v>17.11</v>
      </c>
      <c r="G30" s="48" t="e">
        <f>D30*E30*12</f>
        <v>#REF!</v>
      </c>
      <c r="H30" s="20">
        <v>1.79</v>
      </c>
      <c r="I30" s="59" t="e">
        <f t="shared" si="2"/>
        <v>#REF!</v>
      </c>
      <c r="J30" s="57"/>
      <c r="K30" s="57"/>
      <c r="L30" s="20">
        <v>2.74</v>
      </c>
      <c r="M30" s="59" t="e">
        <f t="shared" si="3"/>
        <v>#REF!</v>
      </c>
      <c r="N30" s="57"/>
      <c r="O30" s="57"/>
    </row>
    <row r="31" spans="1:15" x14ac:dyDescent="0.25">
      <c r="A31" s="20"/>
      <c r="B31" s="86" t="s">
        <v>245</v>
      </c>
      <c r="C31" s="57"/>
      <c r="D31" s="57"/>
      <c r="E31" s="20"/>
      <c r="F31" s="57"/>
      <c r="G31" s="48"/>
      <c r="H31" s="20"/>
      <c r="I31" s="59"/>
      <c r="J31" s="57"/>
      <c r="K31" s="57"/>
      <c r="L31" s="20"/>
      <c r="M31" s="59">
        <f t="shared" si="3"/>
        <v>0</v>
      </c>
      <c r="N31" s="57"/>
      <c r="O31" s="57"/>
    </row>
    <row r="32" spans="1:15" x14ac:dyDescent="0.25">
      <c r="A32" s="20">
        <v>24</v>
      </c>
      <c r="B32" s="57" t="s">
        <v>171</v>
      </c>
      <c r="C32" s="57">
        <v>8</v>
      </c>
      <c r="D32" s="57" t="e">
        <f>Лист1!#REF!</f>
        <v>#REF!</v>
      </c>
      <c r="E32" s="20">
        <v>12.35</v>
      </c>
      <c r="F32" s="57">
        <f>E32*1.18</f>
        <v>14.572999999999999</v>
      </c>
      <c r="G32" s="48" t="e">
        <f>D32*E32*12</f>
        <v>#REF!</v>
      </c>
      <c r="H32" s="20">
        <v>1.89</v>
      </c>
      <c r="I32" s="59" t="e">
        <f t="shared" si="2"/>
        <v>#REF!</v>
      </c>
      <c r="J32" s="80"/>
      <c r="K32" s="80"/>
      <c r="L32" s="20">
        <v>1.89</v>
      </c>
      <c r="M32" s="59" t="e">
        <f t="shared" si="3"/>
        <v>#REF!</v>
      </c>
      <c r="N32" s="80"/>
      <c r="O32" s="80"/>
    </row>
    <row r="33" spans="1:15" x14ac:dyDescent="0.25">
      <c r="A33" s="20">
        <v>25</v>
      </c>
      <c r="B33" s="57" t="s">
        <v>200</v>
      </c>
      <c r="C33" s="57">
        <v>2</v>
      </c>
      <c r="D33" s="57" t="e">
        <f>Лист1!#REF!</f>
        <v>#REF!</v>
      </c>
      <c r="E33" s="20">
        <v>12.35</v>
      </c>
      <c r="F33" s="57">
        <f>E33*1.18</f>
        <v>14.572999999999999</v>
      </c>
      <c r="G33" s="48" t="e">
        <f>D33*E33*12</f>
        <v>#REF!</v>
      </c>
      <c r="H33" s="20">
        <v>1.89</v>
      </c>
      <c r="I33" s="59" t="e">
        <f t="shared" si="2"/>
        <v>#REF!</v>
      </c>
      <c r="J33" s="80"/>
      <c r="K33" s="80"/>
      <c r="L33" s="20">
        <v>1.89</v>
      </c>
      <c r="M33" s="59" t="e">
        <f t="shared" si="3"/>
        <v>#REF!</v>
      </c>
      <c r="N33" s="80"/>
      <c r="O33" s="80"/>
    </row>
    <row r="34" spans="1:15" x14ac:dyDescent="0.25">
      <c r="A34" s="20"/>
      <c r="B34" s="57"/>
      <c r="C34" s="57"/>
      <c r="D34" s="57"/>
      <c r="E34" s="20"/>
      <c r="F34" s="57"/>
      <c r="G34" s="48"/>
      <c r="H34" s="20"/>
      <c r="I34" s="57"/>
      <c r="J34" s="57"/>
      <c r="K34" s="57"/>
      <c r="L34" s="20"/>
      <c r="M34" s="57"/>
      <c r="N34" s="57"/>
      <c r="O34" s="57"/>
    </row>
    <row r="35" spans="1:15" s="47" customFormat="1" x14ac:dyDescent="0.25">
      <c r="A35" s="45" t="s">
        <v>105</v>
      </c>
      <c r="B35" s="45" t="s">
        <v>106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x14ac:dyDescent="0.25">
      <c r="A36" s="57">
        <v>26</v>
      </c>
      <c r="B36" s="57" t="s">
        <v>107</v>
      </c>
      <c r="C36" s="57">
        <f>[1]ЖФ!E28</f>
        <v>119</v>
      </c>
      <c r="D36" s="57" t="e">
        <f>Лист1!#REF!</f>
        <v>#REF!</v>
      </c>
      <c r="E36" s="57">
        <v>16</v>
      </c>
      <c r="F36" s="57">
        <f t="shared" ref="F36:F83" si="4">E36*1.18</f>
        <v>18.88</v>
      </c>
      <c r="G36" s="48" t="e">
        <f t="shared" ref="G36:G93" si="5">D36*E36*12</f>
        <v>#REF!</v>
      </c>
      <c r="H36" s="57">
        <v>2.74</v>
      </c>
      <c r="I36" s="59" t="e">
        <f>H36*D36*12</f>
        <v>#REF!</v>
      </c>
      <c r="J36" s="57"/>
      <c r="K36" s="57"/>
      <c r="L36" s="57">
        <v>2.74</v>
      </c>
      <c r="M36" s="59" t="e">
        <f>L36*D36*12</f>
        <v>#REF!</v>
      </c>
      <c r="N36" s="57"/>
      <c r="O36" s="57"/>
    </row>
    <row r="37" spans="1:15" x14ac:dyDescent="0.25">
      <c r="A37" s="57">
        <v>27</v>
      </c>
      <c r="B37" s="57" t="s">
        <v>108</v>
      </c>
      <c r="C37" s="57">
        <v>8</v>
      </c>
      <c r="D37" s="57" t="e">
        <f>Лист1!#REF!</f>
        <v>#REF!</v>
      </c>
      <c r="E37" s="57">
        <v>16</v>
      </c>
      <c r="F37" s="57">
        <f t="shared" si="4"/>
        <v>18.88</v>
      </c>
      <c r="G37" s="48" t="e">
        <f t="shared" si="5"/>
        <v>#REF!</v>
      </c>
      <c r="H37" s="20">
        <f>H36</f>
        <v>2.74</v>
      </c>
      <c r="I37" s="59" t="e">
        <f>H37*D37*12</f>
        <v>#REF!</v>
      </c>
      <c r="J37" s="20"/>
      <c r="K37" s="20"/>
      <c r="L37" s="20">
        <f>L36</f>
        <v>2.74</v>
      </c>
      <c r="M37" s="59" t="e">
        <f t="shared" ref="M37:M98" si="6">L37*D37*12</f>
        <v>#REF!</v>
      </c>
      <c r="N37" s="20"/>
      <c r="O37" s="20"/>
    </row>
    <row r="38" spans="1:15" x14ac:dyDescent="0.25">
      <c r="A38" s="57">
        <v>28</v>
      </c>
      <c r="B38" s="57" t="s">
        <v>109</v>
      </c>
      <c r="C38" s="57">
        <v>1</v>
      </c>
      <c r="D38" s="57" t="e">
        <f>Лист1!#REF!</f>
        <v>#REF!</v>
      </c>
      <c r="E38" s="57">
        <v>16</v>
      </c>
      <c r="F38" s="57">
        <f t="shared" si="4"/>
        <v>18.88</v>
      </c>
      <c r="G38" s="48" t="e">
        <f t="shared" si="5"/>
        <v>#REF!</v>
      </c>
      <c r="H38" s="20">
        <f t="shared" ref="H38:H94" si="7">H37</f>
        <v>2.74</v>
      </c>
      <c r="I38" s="59" t="e">
        <f t="shared" ref="I38:I95" si="8">H38*D38*12</f>
        <v>#REF!</v>
      </c>
      <c r="J38" s="20"/>
      <c r="K38" s="20"/>
      <c r="L38" s="20">
        <f t="shared" ref="L38:L94" si="9">L37</f>
        <v>2.74</v>
      </c>
      <c r="M38" s="59" t="e">
        <f t="shared" si="6"/>
        <v>#REF!</v>
      </c>
      <c r="N38" s="20"/>
      <c r="O38" s="20"/>
    </row>
    <row r="39" spans="1:15" x14ac:dyDescent="0.25">
      <c r="A39" s="57">
        <v>29</v>
      </c>
      <c r="B39" s="57" t="s">
        <v>110</v>
      </c>
      <c r="C39" s="57">
        <v>1</v>
      </c>
      <c r="D39" s="57" t="e">
        <f>Лист1!#REF!</f>
        <v>#REF!</v>
      </c>
      <c r="E39" s="57">
        <v>16</v>
      </c>
      <c r="F39" s="57">
        <f t="shared" si="4"/>
        <v>18.88</v>
      </c>
      <c r="G39" s="48" t="e">
        <f t="shared" si="5"/>
        <v>#REF!</v>
      </c>
      <c r="H39" s="20">
        <f t="shared" si="7"/>
        <v>2.74</v>
      </c>
      <c r="I39" s="59" t="e">
        <f t="shared" si="8"/>
        <v>#REF!</v>
      </c>
      <c r="J39" s="20"/>
      <c r="K39" s="20"/>
      <c r="L39" s="20">
        <f t="shared" si="9"/>
        <v>2.74</v>
      </c>
      <c r="M39" s="59" t="e">
        <f t="shared" si="6"/>
        <v>#REF!</v>
      </c>
      <c r="N39" s="20"/>
      <c r="O39" s="20"/>
    </row>
    <row r="40" spans="1:15" x14ac:dyDescent="0.25">
      <c r="A40" s="57">
        <v>30</v>
      </c>
      <c r="B40" s="57" t="s">
        <v>111</v>
      </c>
      <c r="C40" s="57">
        <v>1</v>
      </c>
      <c r="D40" s="57" t="e">
        <f>Лист1!#REF!</f>
        <v>#REF!</v>
      </c>
      <c r="E40" s="57">
        <v>16</v>
      </c>
      <c r="F40" s="57">
        <f t="shared" si="4"/>
        <v>18.88</v>
      </c>
      <c r="G40" s="48" t="e">
        <f t="shared" si="5"/>
        <v>#REF!</v>
      </c>
      <c r="H40" s="20">
        <f t="shared" si="7"/>
        <v>2.74</v>
      </c>
      <c r="I40" s="59" t="e">
        <f t="shared" si="8"/>
        <v>#REF!</v>
      </c>
      <c r="J40" s="57"/>
      <c r="K40" s="57"/>
      <c r="L40" s="20">
        <f t="shared" si="9"/>
        <v>2.74</v>
      </c>
      <c r="M40" s="59" t="e">
        <f t="shared" si="6"/>
        <v>#REF!</v>
      </c>
      <c r="N40" s="57"/>
      <c r="O40" s="57"/>
    </row>
    <row r="41" spans="1:15" x14ac:dyDescent="0.25">
      <c r="A41" s="57">
        <v>31</v>
      </c>
      <c r="B41" s="57" t="s">
        <v>112</v>
      </c>
      <c r="C41" s="57">
        <v>1</v>
      </c>
      <c r="D41" s="57" t="e">
        <f>Лист1!#REF!</f>
        <v>#REF!</v>
      </c>
      <c r="E41" s="57">
        <v>16</v>
      </c>
      <c r="F41" s="57">
        <f t="shared" si="4"/>
        <v>18.88</v>
      </c>
      <c r="G41" s="48" t="e">
        <f t="shared" si="5"/>
        <v>#REF!</v>
      </c>
      <c r="H41" s="20">
        <f t="shared" si="7"/>
        <v>2.74</v>
      </c>
      <c r="I41" s="59" t="e">
        <f t="shared" si="8"/>
        <v>#REF!</v>
      </c>
      <c r="J41" s="20"/>
      <c r="K41" s="20"/>
      <c r="L41" s="20">
        <f t="shared" si="9"/>
        <v>2.74</v>
      </c>
      <c r="M41" s="59" t="e">
        <f t="shared" si="6"/>
        <v>#REF!</v>
      </c>
      <c r="N41" s="20"/>
      <c r="O41" s="20"/>
    </row>
    <row r="42" spans="1:15" x14ac:dyDescent="0.25">
      <c r="A42" s="57">
        <v>32</v>
      </c>
      <c r="B42" s="57" t="s">
        <v>113</v>
      </c>
      <c r="C42" s="57">
        <v>1</v>
      </c>
      <c r="D42" s="57" t="e">
        <f>Лист1!#REF!</f>
        <v>#REF!</v>
      </c>
      <c r="E42" s="57">
        <v>16</v>
      </c>
      <c r="F42" s="57">
        <f t="shared" si="4"/>
        <v>18.88</v>
      </c>
      <c r="G42" s="48" t="e">
        <f t="shared" si="5"/>
        <v>#REF!</v>
      </c>
      <c r="H42" s="20">
        <f t="shared" si="7"/>
        <v>2.74</v>
      </c>
      <c r="I42" s="59" t="e">
        <f t="shared" si="8"/>
        <v>#REF!</v>
      </c>
      <c r="J42" s="20"/>
      <c r="K42" s="20"/>
      <c r="L42" s="20">
        <f t="shared" si="9"/>
        <v>2.74</v>
      </c>
      <c r="M42" s="59" t="e">
        <f t="shared" si="6"/>
        <v>#REF!</v>
      </c>
      <c r="N42" s="20"/>
      <c r="O42" s="20"/>
    </row>
    <row r="43" spans="1:15" x14ac:dyDescent="0.25">
      <c r="A43" s="57">
        <v>33</v>
      </c>
      <c r="B43" s="57" t="s">
        <v>114</v>
      </c>
      <c r="C43" s="57">
        <v>2</v>
      </c>
      <c r="D43" s="57" t="e">
        <f>Лист1!#REF!</f>
        <v>#REF!</v>
      </c>
      <c r="E43" s="57">
        <v>16</v>
      </c>
      <c r="F43" s="57">
        <f t="shared" si="4"/>
        <v>18.88</v>
      </c>
      <c r="G43" s="48" t="e">
        <f t="shared" si="5"/>
        <v>#REF!</v>
      </c>
      <c r="H43" s="20">
        <f t="shared" si="7"/>
        <v>2.74</v>
      </c>
      <c r="I43" s="59" t="e">
        <f t="shared" si="8"/>
        <v>#REF!</v>
      </c>
      <c r="J43" s="20"/>
      <c r="K43" s="20"/>
      <c r="L43" s="20">
        <f t="shared" si="9"/>
        <v>2.74</v>
      </c>
      <c r="M43" s="59" t="e">
        <f t="shared" si="6"/>
        <v>#REF!</v>
      </c>
      <c r="N43" s="20"/>
      <c r="O43" s="20"/>
    </row>
    <row r="44" spans="1:15" x14ac:dyDescent="0.25">
      <c r="A44" s="57">
        <v>34</v>
      </c>
      <c r="B44" s="57" t="s">
        <v>115</v>
      </c>
      <c r="C44" s="57">
        <v>4</v>
      </c>
      <c r="D44" s="57" t="e">
        <f>Лист1!#REF!</f>
        <v>#REF!</v>
      </c>
      <c r="E44" s="57">
        <v>16</v>
      </c>
      <c r="F44" s="57">
        <f t="shared" si="4"/>
        <v>18.88</v>
      </c>
      <c r="G44" s="48" t="e">
        <f t="shared" si="5"/>
        <v>#REF!</v>
      </c>
      <c r="H44" s="20">
        <f t="shared" si="7"/>
        <v>2.74</v>
      </c>
      <c r="I44" s="59" t="e">
        <f t="shared" si="8"/>
        <v>#REF!</v>
      </c>
      <c r="J44" s="20"/>
      <c r="K44" s="20"/>
      <c r="L44" s="20">
        <f t="shared" si="9"/>
        <v>2.74</v>
      </c>
      <c r="M44" s="59" t="e">
        <f t="shared" si="6"/>
        <v>#REF!</v>
      </c>
      <c r="N44" s="20"/>
      <c r="O44" s="20"/>
    </row>
    <row r="45" spans="1:15" x14ac:dyDescent="0.25">
      <c r="A45" s="57">
        <v>35</v>
      </c>
      <c r="B45" s="57" t="s">
        <v>116</v>
      </c>
      <c r="C45" s="57">
        <v>3</v>
      </c>
      <c r="D45" s="57" t="e">
        <f>Лист1!#REF!</f>
        <v>#REF!</v>
      </c>
      <c r="E45" s="57">
        <v>16</v>
      </c>
      <c r="F45" s="57">
        <f t="shared" si="4"/>
        <v>18.88</v>
      </c>
      <c r="G45" s="48" t="e">
        <f t="shared" si="5"/>
        <v>#REF!</v>
      </c>
      <c r="H45" s="20">
        <f t="shared" si="7"/>
        <v>2.74</v>
      </c>
      <c r="I45" s="59" t="e">
        <f t="shared" si="8"/>
        <v>#REF!</v>
      </c>
      <c r="J45" s="20"/>
      <c r="K45" s="20"/>
      <c r="L45" s="20">
        <f t="shared" si="9"/>
        <v>2.74</v>
      </c>
      <c r="M45" s="59" t="e">
        <f t="shared" si="6"/>
        <v>#REF!</v>
      </c>
      <c r="N45" s="20"/>
      <c r="O45" s="20"/>
    </row>
    <row r="46" spans="1:15" x14ac:dyDescent="0.25">
      <c r="A46" s="57">
        <v>36</v>
      </c>
      <c r="B46" s="57" t="s">
        <v>117</v>
      </c>
      <c r="C46" s="57"/>
      <c r="D46" s="57" t="e">
        <f>Лист1!#REF!</f>
        <v>#REF!</v>
      </c>
      <c r="E46" s="57">
        <v>16</v>
      </c>
      <c r="F46" s="57">
        <f t="shared" si="4"/>
        <v>18.88</v>
      </c>
      <c r="G46" s="48" t="e">
        <f t="shared" si="5"/>
        <v>#REF!</v>
      </c>
      <c r="H46" s="20">
        <f t="shared" si="7"/>
        <v>2.74</v>
      </c>
      <c r="I46" s="59" t="e">
        <f t="shared" si="8"/>
        <v>#REF!</v>
      </c>
      <c r="J46" s="20"/>
      <c r="K46" s="20"/>
      <c r="L46" s="20">
        <f t="shared" si="9"/>
        <v>2.74</v>
      </c>
      <c r="M46" s="59" t="e">
        <f t="shared" si="6"/>
        <v>#REF!</v>
      </c>
      <c r="N46" s="20"/>
      <c r="O46" s="20"/>
    </row>
    <row r="47" spans="1:15" x14ac:dyDescent="0.25">
      <c r="A47" s="57">
        <v>37</v>
      </c>
      <c r="B47" s="57" t="s">
        <v>118</v>
      </c>
      <c r="C47" s="57"/>
      <c r="D47" s="57" t="e">
        <f>Лист1!#REF!</f>
        <v>#REF!</v>
      </c>
      <c r="E47" s="57">
        <v>16</v>
      </c>
      <c r="F47" s="57">
        <f t="shared" si="4"/>
        <v>18.88</v>
      </c>
      <c r="G47" s="48" t="e">
        <f t="shared" si="5"/>
        <v>#REF!</v>
      </c>
      <c r="H47" s="20">
        <f t="shared" si="7"/>
        <v>2.74</v>
      </c>
      <c r="I47" s="59" t="e">
        <f t="shared" si="8"/>
        <v>#REF!</v>
      </c>
      <c r="J47" s="20"/>
      <c r="K47" s="20"/>
      <c r="L47" s="20">
        <f t="shared" si="9"/>
        <v>2.74</v>
      </c>
      <c r="M47" s="59" t="e">
        <f t="shared" si="6"/>
        <v>#REF!</v>
      </c>
      <c r="N47" s="20"/>
      <c r="O47" s="20"/>
    </row>
    <row r="48" spans="1:15" x14ac:dyDescent="0.25">
      <c r="A48" s="57">
        <v>38</v>
      </c>
      <c r="B48" s="57" t="s">
        <v>119</v>
      </c>
      <c r="C48" s="57"/>
      <c r="D48" s="57" t="e">
        <f>Лист1!#REF!</f>
        <v>#REF!</v>
      </c>
      <c r="E48" s="57">
        <v>16</v>
      </c>
      <c r="F48" s="57">
        <f t="shared" si="4"/>
        <v>18.88</v>
      </c>
      <c r="G48" s="48" t="e">
        <f t="shared" si="5"/>
        <v>#REF!</v>
      </c>
      <c r="H48" s="20">
        <f t="shared" si="7"/>
        <v>2.74</v>
      </c>
      <c r="I48" s="59" t="e">
        <f t="shared" si="8"/>
        <v>#REF!</v>
      </c>
      <c r="J48" s="20"/>
      <c r="K48" s="20"/>
      <c r="L48" s="20">
        <f t="shared" si="9"/>
        <v>2.74</v>
      </c>
      <c r="M48" s="59" t="e">
        <f t="shared" si="6"/>
        <v>#REF!</v>
      </c>
      <c r="N48" s="20"/>
      <c r="O48" s="20"/>
    </row>
    <row r="49" spans="1:15" x14ac:dyDescent="0.25">
      <c r="A49" s="57">
        <v>39</v>
      </c>
      <c r="B49" s="57" t="s">
        <v>120</v>
      </c>
      <c r="C49" s="57"/>
      <c r="D49" s="57" t="e">
        <f>Лист1!#REF!</f>
        <v>#REF!</v>
      </c>
      <c r="E49" s="57">
        <v>16</v>
      </c>
      <c r="F49" s="57">
        <f t="shared" si="4"/>
        <v>18.88</v>
      </c>
      <c r="G49" s="48" t="e">
        <f t="shared" si="5"/>
        <v>#REF!</v>
      </c>
      <c r="H49" s="20">
        <f t="shared" si="7"/>
        <v>2.74</v>
      </c>
      <c r="I49" s="59" t="e">
        <f t="shared" si="8"/>
        <v>#REF!</v>
      </c>
      <c r="J49" s="20"/>
      <c r="K49" s="20"/>
      <c r="L49" s="20">
        <f t="shared" si="9"/>
        <v>2.74</v>
      </c>
      <c r="M49" s="59" t="e">
        <f t="shared" si="6"/>
        <v>#REF!</v>
      </c>
      <c r="N49" s="20"/>
      <c r="O49" s="20"/>
    </row>
    <row r="50" spans="1:15" x14ac:dyDescent="0.25">
      <c r="A50" s="57">
        <v>40</v>
      </c>
      <c r="B50" s="57" t="s">
        <v>121</v>
      </c>
      <c r="C50" s="57"/>
      <c r="D50" s="57" t="e">
        <f>Лист1!#REF!</f>
        <v>#REF!</v>
      </c>
      <c r="E50" s="57">
        <v>16</v>
      </c>
      <c r="F50" s="57">
        <f t="shared" si="4"/>
        <v>18.88</v>
      </c>
      <c r="G50" s="48" t="e">
        <f t="shared" si="5"/>
        <v>#REF!</v>
      </c>
      <c r="H50" s="20">
        <f t="shared" si="7"/>
        <v>2.74</v>
      </c>
      <c r="I50" s="59" t="e">
        <f t="shared" si="8"/>
        <v>#REF!</v>
      </c>
      <c r="J50" s="20"/>
      <c r="K50" s="20"/>
      <c r="L50" s="20">
        <f t="shared" si="9"/>
        <v>2.74</v>
      </c>
      <c r="M50" s="59" t="e">
        <f t="shared" si="6"/>
        <v>#REF!</v>
      </c>
      <c r="N50" s="20"/>
      <c r="O50" s="20"/>
    </row>
    <row r="51" spans="1:15" x14ac:dyDescent="0.25">
      <c r="A51" s="57">
        <v>41</v>
      </c>
      <c r="B51" s="57" t="s">
        <v>122</v>
      </c>
      <c r="C51" s="57"/>
      <c r="D51" s="57" t="e">
        <f>Лист1!#REF!</f>
        <v>#REF!</v>
      </c>
      <c r="E51" s="57">
        <v>16</v>
      </c>
      <c r="F51" s="57">
        <f t="shared" si="4"/>
        <v>18.88</v>
      </c>
      <c r="G51" s="48" t="e">
        <f t="shared" si="5"/>
        <v>#REF!</v>
      </c>
      <c r="H51" s="20">
        <f t="shared" si="7"/>
        <v>2.74</v>
      </c>
      <c r="I51" s="59" t="e">
        <f t="shared" si="8"/>
        <v>#REF!</v>
      </c>
      <c r="J51" s="20"/>
      <c r="K51" s="20"/>
      <c r="L51" s="20">
        <f t="shared" si="9"/>
        <v>2.74</v>
      </c>
      <c r="M51" s="59" t="e">
        <f t="shared" si="6"/>
        <v>#REF!</v>
      </c>
      <c r="N51" s="20"/>
      <c r="O51" s="20"/>
    </row>
    <row r="52" spans="1:15" x14ac:dyDescent="0.25">
      <c r="A52" s="57">
        <v>42</v>
      </c>
      <c r="B52" s="57" t="s">
        <v>123</v>
      </c>
      <c r="C52" s="57"/>
      <c r="D52" s="57" t="e">
        <f>Лист1!#REF!</f>
        <v>#REF!</v>
      </c>
      <c r="E52" s="57">
        <v>16</v>
      </c>
      <c r="F52" s="57">
        <f t="shared" si="4"/>
        <v>18.88</v>
      </c>
      <c r="G52" s="48" t="e">
        <f t="shared" si="5"/>
        <v>#REF!</v>
      </c>
      <c r="H52" s="20">
        <f t="shared" si="7"/>
        <v>2.74</v>
      </c>
      <c r="I52" s="59" t="e">
        <f t="shared" si="8"/>
        <v>#REF!</v>
      </c>
      <c r="J52" s="20"/>
      <c r="K52" s="20"/>
      <c r="L52" s="20">
        <f t="shared" si="9"/>
        <v>2.74</v>
      </c>
      <c r="M52" s="59" t="e">
        <f t="shared" si="6"/>
        <v>#REF!</v>
      </c>
      <c r="N52" s="20"/>
      <c r="O52" s="20"/>
    </row>
    <row r="53" spans="1:15" x14ac:dyDescent="0.25">
      <c r="A53" s="57">
        <v>43</v>
      </c>
      <c r="B53" s="57" t="s">
        <v>124</v>
      </c>
      <c r="C53" s="57">
        <v>3</v>
      </c>
      <c r="D53" s="57" t="e">
        <f>Лист1!#REF!</f>
        <v>#REF!</v>
      </c>
      <c r="E53" s="57">
        <v>16</v>
      </c>
      <c r="F53" s="57">
        <f t="shared" si="4"/>
        <v>18.88</v>
      </c>
      <c r="G53" s="48" t="e">
        <f t="shared" si="5"/>
        <v>#REF!</v>
      </c>
      <c r="H53" s="20">
        <f t="shared" si="7"/>
        <v>2.74</v>
      </c>
      <c r="I53" s="59" t="e">
        <f t="shared" si="8"/>
        <v>#REF!</v>
      </c>
      <c r="J53" s="20"/>
      <c r="K53" s="20"/>
      <c r="L53" s="20">
        <f t="shared" si="9"/>
        <v>2.74</v>
      </c>
      <c r="M53" s="59" t="e">
        <f t="shared" si="6"/>
        <v>#REF!</v>
      </c>
      <c r="N53" s="20"/>
      <c r="O53" s="20"/>
    </row>
    <row r="54" spans="1:15" x14ac:dyDescent="0.25">
      <c r="A54" s="57">
        <v>44</v>
      </c>
      <c r="B54" s="57" t="s">
        <v>125</v>
      </c>
      <c r="C54" s="57"/>
      <c r="D54" s="57" t="e">
        <f>Лист1!#REF!</f>
        <v>#REF!</v>
      </c>
      <c r="E54" s="57">
        <v>16</v>
      </c>
      <c r="F54" s="57">
        <f t="shared" si="4"/>
        <v>18.88</v>
      </c>
      <c r="G54" s="48" t="e">
        <f t="shared" si="5"/>
        <v>#REF!</v>
      </c>
      <c r="H54" s="20">
        <f t="shared" si="7"/>
        <v>2.74</v>
      </c>
      <c r="I54" s="59" t="e">
        <f t="shared" si="8"/>
        <v>#REF!</v>
      </c>
      <c r="J54" s="20"/>
      <c r="K54" s="20"/>
      <c r="L54" s="20">
        <f t="shared" si="9"/>
        <v>2.74</v>
      </c>
      <c r="M54" s="59" t="e">
        <f t="shared" si="6"/>
        <v>#REF!</v>
      </c>
      <c r="N54" s="20"/>
      <c r="O54" s="20"/>
    </row>
    <row r="55" spans="1:15" x14ac:dyDescent="0.25">
      <c r="A55" s="57">
        <v>45</v>
      </c>
      <c r="B55" s="57" t="s">
        <v>126</v>
      </c>
      <c r="C55" s="57">
        <v>1</v>
      </c>
      <c r="D55" s="57" t="e">
        <f>Лист1!#REF!</f>
        <v>#REF!</v>
      </c>
      <c r="E55" s="57">
        <v>16</v>
      </c>
      <c r="F55" s="57">
        <f t="shared" si="4"/>
        <v>18.88</v>
      </c>
      <c r="G55" s="48" t="e">
        <f t="shared" si="5"/>
        <v>#REF!</v>
      </c>
      <c r="H55" s="20">
        <f t="shared" si="7"/>
        <v>2.74</v>
      </c>
      <c r="I55" s="59" t="e">
        <f t="shared" si="8"/>
        <v>#REF!</v>
      </c>
      <c r="J55" s="20"/>
      <c r="K55" s="20"/>
      <c r="L55" s="20">
        <f t="shared" si="9"/>
        <v>2.74</v>
      </c>
      <c r="M55" s="59" t="e">
        <f t="shared" si="6"/>
        <v>#REF!</v>
      </c>
      <c r="N55" s="20"/>
      <c r="O55" s="20"/>
    </row>
    <row r="56" spans="1:15" x14ac:dyDescent="0.25">
      <c r="A56" s="57">
        <v>46</v>
      </c>
      <c r="B56" s="57" t="s">
        <v>127</v>
      </c>
      <c r="C56" s="57">
        <v>3</v>
      </c>
      <c r="D56" s="57" t="e">
        <f>Лист1!#REF!</f>
        <v>#REF!</v>
      </c>
      <c r="E56" s="57">
        <v>16</v>
      </c>
      <c r="F56" s="57">
        <f t="shared" si="4"/>
        <v>18.88</v>
      </c>
      <c r="G56" s="48" t="e">
        <f t="shared" si="5"/>
        <v>#REF!</v>
      </c>
      <c r="H56" s="20">
        <f t="shared" si="7"/>
        <v>2.74</v>
      </c>
      <c r="I56" s="59" t="e">
        <f t="shared" si="8"/>
        <v>#REF!</v>
      </c>
      <c r="J56" s="20"/>
      <c r="K56" s="20"/>
      <c r="L56" s="20">
        <f t="shared" si="9"/>
        <v>2.74</v>
      </c>
      <c r="M56" s="59" t="e">
        <f t="shared" si="6"/>
        <v>#REF!</v>
      </c>
      <c r="N56" s="20"/>
      <c r="O56" s="20"/>
    </row>
    <row r="57" spans="1:15" x14ac:dyDescent="0.25">
      <c r="A57" s="57">
        <v>47</v>
      </c>
      <c r="B57" s="57" t="s">
        <v>128</v>
      </c>
      <c r="C57" s="57">
        <v>4</v>
      </c>
      <c r="D57" s="57" t="e">
        <f>Лист1!#REF!</f>
        <v>#REF!</v>
      </c>
      <c r="E57" s="57">
        <v>16</v>
      </c>
      <c r="F57" s="57">
        <f t="shared" si="4"/>
        <v>18.88</v>
      </c>
      <c r="G57" s="48" t="e">
        <f t="shared" si="5"/>
        <v>#REF!</v>
      </c>
      <c r="H57" s="20">
        <f t="shared" si="7"/>
        <v>2.74</v>
      </c>
      <c r="I57" s="59" t="e">
        <f t="shared" si="8"/>
        <v>#REF!</v>
      </c>
      <c r="J57" s="20"/>
      <c r="K57" s="20"/>
      <c r="L57" s="20">
        <f t="shared" si="9"/>
        <v>2.74</v>
      </c>
      <c r="M57" s="59" t="e">
        <f t="shared" si="6"/>
        <v>#REF!</v>
      </c>
      <c r="N57" s="20"/>
      <c r="O57" s="20"/>
    </row>
    <row r="58" spans="1:15" x14ac:dyDescent="0.25">
      <c r="A58" s="57">
        <v>48</v>
      </c>
      <c r="B58" s="57" t="s">
        <v>129</v>
      </c>
      <c r="C58" s="57">
        <v>1</v>
      </c>
      <c r="D58" s="57" t="e">
        <f>Лист1!#REF!</f>
        <v>#REF!</v>
      </c>
      <c r="E58" s="57">
        <v>16</v>
      </c>
      <c r="F58" s="57">
        <f t="shared" si="4"/>
        <v>18.88</v>
      </c>
      <c r="G58" s="48" t="e">
        <f t="shared" si="5"/>
        <v>#REF!</v>
      </c>
      <c r="H58" s="20">
        <f t="shared" si="7"/>
        <v>2.74</v>
      </c>
      <c r="I58" s="59" t="e">
        <f t="shared" si="8"/>
        <v>#REF!</v>
      </c>
      <c r="J58" s="20"/>
      <c r="K58" s="20"/>
      <c r="L58" s="20">
        <f t="shared" si="9"/>
        <v>2.74</v>
      </c>
      <c r="M58" s="59" t="e">
        <f t="shared" si="6"/>
        <v>#REF!</v>
      </c>
      <c r="N58" s="20"/>
      <c r="O58" s="20"/>
    </row>
    <row r="59" spans="1:15" x14ac:dyDescent="0.25">
      <c r="A59" s="57">
        <v>49</v>
      </c>
      <c r="B59" s="57" t="s">
        <v>130</v>
      </c>
      <c r="C59" s="57">
        <v>5</v>
      </c>
      <c r="D59" s="57" t="e">
        <f>Лист1!#REF!</f>
        <v>#REF!</v>
      </c>
      <c r="E59" s="57">
        <v>16</v>
      </c>
      <c r="F59" s="57">
        <f t="shared" si="4"/>
        <v>18.88</v>
      </c>
      <c r="G59" s="48" t="e">
        <f t="shared" si="5"/>
        <v>#REF!</v>
      </c>
      <c r="H59" s="20">
        <f t="shared" si="7"/>
        <v>2.74</v>
      </c>
      <c r="I59" s="59" t="e">
        <f t="shared" si="8"/>
        <v>#REF!</v>
      </c>
      <c r="J59" s="20"/>
      <c r="K59" s="20"/>
      <c r="L59" s="20">
        <f t="shared" si="9"/>
        <v>2.74</v>
      </c>
      <c r="M59" s="59" t="e">
        <f t="shared" si="6"/>
        <v>#REF!</v>
      </c>
      <c r="N59" s="20"/>
      <c r="O59" s="20"/>
    </row>
    <row r="60" spans="1:15" x14ac:dyDescent="0.25">
      <c r="A60" s="57">
        <v>50</v>
      </c>
      <c r="B60" s="57" t="s">
        <v>131</v>
      </c>
      <c r="C60" s="57">
        <v>3</v>
      </c>
      <c r="D60" s="57" t="e">
        <f>Лист1!#REF!</f>
        <v>#REF!</v>
      </c>
      <c r="E60" s="57">
        <v>16</v>
      </c>
      <c r="F60" s="57">
        <f t="shared" si="4"/>
        <v>18.88</v>
      </c>
      <c r="G60" s="48" t="e">
        <f t="shared" si="5"/>
        <v>#REF!</v>
      </c>
      <c r="H60" s="20">
        <f t="shared" si="7"/>
        <v>2.74</v>
      </c>
      <c r="I60" s="59" t="e">
        <f t="shared" si="8"/>
        <v>#REF!</v>
      </c>
      <c r="J60" s="20"/>
      <c r="K60" s="20"/>
      <c r="L60" s="20">
        <f t="shared" si="9"/>
        <v>2.74</v>
      </c>
      <c r="M60" s="59" t="e">
        <f t="shared" si="6"/>
        <v>#REF!</v>
      </c>
      <c r="N60" s="20"/>
      <c r="O60" s="20"/>
    </row>
    <row r="61" spans="1:15" x14ac:dyDescent="0.25">
      <c r="A61" s="57">
        <v>51</v>
      </c>
      <c r="B61" s="57" t="s">
        <v>132</v>
      </c>
      <c r="C61" s="57">
        <v>2</v>
      </c>
      <c r="D61" s="57" t="e">
        <f>Лист1!#REF!</f>
        <v>#REF!</v>
      </c>
      <c r="E61" s="57">
        <v>16</v>
      </c>
      <c r="F61" s="57">
        <f t="shared" si="4"/>
        <v>18.88</v>
      </c>
      <c r="G61" s="48" t="e">
        <f t="shared" si="5"/>
        <v>#REF!</v>
      </c>
      <c r="H61" s="20">
        <f t="shared" si="7"/>
        <v>2.74</v>
      </c>
      <c r="I61" s="59" t="e">
        <f t="shared" si="8"/>
        <v>#REF!</v>
      </c>
      <c r="J61" s="20"/>
      <c r="K61" s="20"/>
      <c r="L61" s="20">
        <f t="shared" si="9"/>
        <v>2.74</v>
      </c>
      <c r="M61" s="59" t="e">
        <f t="shared" si="6"/>
        <v>#REF!</v>
      </c>
      <c r="N61" s="20"/>
      <c r="O61" s="20"/>
    </row>
    <row r="62" spans="1:15" x14ac:dyDescent="0.25">
      <c r="A62" s="57">
        <v>52</v>
      </c>
      <c r="B62" s="57" t="s">
        <v>133</v>
      </c>
      <c r="C62" s="57">
        <v>2</v>
      </c>
      <c r="D62" s="57" t="e">
        <f>Лист1!#REF!</f>
        <v>#REF!</v>
      </c>
      <c r="E62" s="57">
        <v>16</v>
      </c>
      <c r="F62" s="57">
        <f t="shared" si="4"/>
        <v>18.88</v>
      </c>
      <c r="G62" s="48" t="e">
        <f t="shared" si="5"/>
        <v>#REF!</v>
      </c>
      <c r="H62" s="20">
        <f t="shared" si="7"/>
        <v>2.74</v>
      </c>
      <c r="I62" s="59" t="e">
        <f t="shared" si="8"/>
        <v>#REF!</v>
      </c>
      <c r="J62" s="20"/>
      <c r="K62" s="20"/>
      <c r="L62" s="20">
        <f t="shared" si="9"/>
        <v>2.74</v>
      </c>
      <c r="M62" s="59" t="e">
        <f t="shared" si="6"/>
        <v>#REF!</v>
      </c>
      <c r="N62" s="20"/>
      <c r="O62" s="20"/>
    </row>
    <row r="63" spans="1:15" x14ac:dyDescent="0.25">
      <c r="A63" s="57">
        <v>53</v>
      </c>
      <c r="B63" s="57" t="s">
        <v>134</v>
      </c>
      <c r="C63" s="57">
        <v>5</v>
      </c>
      <c r="D63" s="57" t="e">
        <f>Лист1!#REF!</f>
        <v>#REF!</v>
      </c>
      <c r="E63" s="57">
        <v>16</v>
      </c>
      <c r="F63" s="57">
        <f t="shared" si="4"/>
        <v>18.88</v>
      </c>
      <c r="G63" s="48" t="e">
        <f t="shared" si="5"/>
        <v>#REF!</v>
      </c>
      <c r="H63" s="20">
        <f t="shared" si="7"/>
        <v>2.74</v>
      </c>
      <c r="I63" s="59" t="e">
        <f t="shared" si="8"/>
        <v>#REF!</v>
      </c>
      <c r="J63" s="20"/>
      <c r="K63" s="20"/>
      <c r="L63" s="20">
        <f t="shared" si="9"/>
        <v>2.74</v>
      </c>
      <c r="M63" s="59" t="e">
        <f t="shared" si="6"/>
        <v>#REF!</v>
      </c>
      <c r="N63" s="20"/>
      <c r="O63" s="20"/>
    </row>
    <row r="64" spans="1:15" x14ac:dyDescent="0.25">
      <c r="A64" s="57">
        <v>54</v>
      </c>
      <c r="B64" s="57" t="s">
        <v>135</v>
      </c>
      <c r="C64" s="57">
        <v>2</v>
      </c>
      <c r="D64" s="57" t="e">
        <f>Лист1!#REF!</f>
        <v>#REF!</v>
      </c>
      <c r="E64" s="57">
        <v>16</v>
      </c>
      <c r="F64" s="57">
        <f t="shared" si="4"/>
        <v>18.88</v>
      </c>
      <c r="G64" s="48" t="e">
        <f t="shared" si="5"/>
        <v>#REF!</v>
      </c>
      <c r="H64" s="20">
        <f t="shared" si="7"/>
        <v>2.74</v>
      </c>
      <c r="I64" s="59" t="e">
        <f t="shared" si="8"/>
        <v>#REF!</v>
      </c>
      <c r="J64" s="20"/>
      <c r="K64" s="20"/>
      <c r="L64" s="20">
        <f t="shared" si="9"/>
        <v>2.74</v>
      </c>
      <c r="M64" s="59" t="e">
        <f t="shared" si="6"/>
        <v>#REF!</v>
      </c>
      <c r="N64" s="20"/>
      <c r="O64" s="20"/>
    </row>
    <row r="65" spans="1:15" x14ac:dyDescent="0.25">
      <c r="A65" s="57">
        <v>55</v>
      </c>
      <c r="B65" s="57" t="s">
        <v>136</v>
      </c>
      <c r="C65" s="57">
        <v>8</v>
      </c>
      <c r="D65" s="57" t="e">
        <f>Лист1!#REF!</f>
        <v>#REF!</v>
      </c>
      <c r="E65" s="57">
        <v>16</v>
      </c>
      <c r="F65" s="57">
        <f t="shared" si="4"/>
        <v>18.88</v>
      </c>
      <c r="G65" s="48" t="e">
        <f t="shared" si="5"/>
        <v>#REF!</v>
      </c>
      <c r="H65" s="20">
        <f t="shared" si="7"/>
        <v>2.74</v>
      </c>
      <c r="I65" s="59" t="e">
        <f t="shared" si="8"/>
        <v>#REF!</v>
      </c>
      <c r="J65" s="20"/>
      <c r="K65" s="20"/>
      <c r="L65" s="20">
        <f t="shared" si="9"/>
        <v>2.74</v>
      </c>
      <c r="M65" s="59" t="e">
        <f t="shared" si="6"/>
        <v>#REF!</v>
      </c>
      <c r="N65" s="20"/>
      <c r="O65" s="20"/>
    </row>
    <row r="66" spans="1:15" x14ac:dyDescent="0.25">
      <c r="A66" s="57">
        <v>56</v>
      </c>
      <c r="B66" s="57" t="s">
        <v>137</v>
      </c>
      <c r="C66" s="57"/>
      <c r="D66" s="57" t="e">
        <f>Лист1!#REF!</f>
        <v>#REF!</v>
      </c>
      <c r="E66" s="57">
        <v>16</v>
      </c>
      <c r="F66" s="57">
        <f t="shared" si="4"/>
        <v>18.88</v>
      </c>
      <c r="G66" s="48" t="e">
        <f t="shared" si="5"/>
        <v>#REF!</v>
      </c>
      <c r="H66" s="20">
        <f t="shared" si="7"/>
        <v>2.74</v>
      </c>
      <c r="I66" s="59" t="e">
        <f t="shared" si="8"/>
        <v>#REF!</v>
      </c>
      <c r="J66" s="20"/>
      <c r="K66" s="20"/>
      <c r="L66" s="20">
        <f t="shared" si="9"/>
        <v>2.74</v>
      </c>
      <c r="M66" s="59" t="e">
        <f t="shared" si="6"/>
        <v>#REF!</v>
      </c>
      <c r="N66" s="20"/>
      <c r="O66" s="20"/>
    </row>
    <row r="67" spans="1:15" x14ac:dyDescent="0.25">
      <c r="A67" s="57">
        <v>57</v>
      </c>
      <c r="B67" s="57" t="s">
        <v>138</v>
      </c>
      <c r="C67" s="57">
        <v>8</v>
      </c>
      <c r="D67" s="57" t="e">
        <f>Лист1!#REF!</f>
        <v>#REF!</v>
      </c>
      <c r="E67" s="57">
        <v>16</v>
      </c>
      <c r="F67" s="57">
        <f t="shared" si="4"/>
        <v>18.88</v>
      </c>
      <c r="G67" s="48" t="e">
        <f t="shared" si="5"/>
        <v>#REF!</v>
      </c>
      <c r="H67" s="20">
        <f t="shared" si="7"/>
        <v>2.74</v>
      </c>
      <c r="I67" s="59" t="e">
        <f t="shared" si="8"/>
        <v>#REF!</v>
      </c>
      <c r="J67" s="20"/>
      <c r="K67" s="20"/>
      <c r="L67" s="20">
        <f t="shared" si="9"/>
        <v>2.74</v>
      </c>
      <c r="M67" s="59" t="e">
        <f t="shared" si="6"/>
        <v>#REF!</v>
      </c>
      <c r="N67" s="20"/>
      <c r="O67" s="20"/>
    </row>
    <row r="68" spans="1:15" x14ac:dyDescent="0.25">
      <c r="A68" s="57">
        <v>58</v>
      </c>
      <c r="B68" s="57" t="s">
        <v>139</v>
      </c>
      <c r="C68" s="57">
        <v>3</v>
      </c>
      <c r="D68" s="57" t="e">
        <f>Лист1!#REF!</f>
        <v>#REF!</v>
      </c>
      <c r="E68" s="57">
        <v>16</v>
      </c>
      <c r="F68" s="57">
        <f t="shared" si="4"/>
        <v>18.88</v>
      </c>
      <c r="G68" s="48" t="e">
        <f t="shared" si="5"/>
        <v>#REF!</v>
      </c>
      <c r="H68" s="20">
        <f t="shared" si="7"/>
        <v>2.74</v>
      </c>
      <c r="I68" s="59" t="e">
        <f t="shared" si="8"/>
        <v>#REF!</v>
      </c>
      <c r="J68" s="20"/>
      <c r="K68" s="20"/>
      <c r="L68" s="20">
        <f t="shared" si="9"/>
        <v>2.74</v>
      </c>
      <c r="M68" s="59" t="e">
        <f t="shared" si="6"/>
        <v>#REF!</v>
      </c>
      <c r="N68" s="20"/>
      <c r="O68" s="20"/>
    </row>
    <row r="69" spans="1:15" x14ac:dyDescent="0.25">
      <c r="A69" s="57">
        <v>59</v>
      </c>
      <c r="B69" s="57" t="s">
        <v>140</v>
      </c>
      <c r="C69" s="57">
        <v>33</v>
      </c>
      <c r="D69" s="57" t="e">
        <f>Лист1!#REF!</f>
        <v>#REF!</v>
      </c>
      <c r="E69" s="57">
        <v>16</v>
      </c>
      <c r="F69" s="57">
        <f t="shared" si="4"/>
        <v>18.88</v>
      </c>
      <c r="G69" s="48" t="e">
        <f t="shared" si="5"/>
        <v>#REF!</v>
      </c>
      <c r="H69" s="20">
        <f t="shared" si="7"/>
        <v>2.74</v>
      </c>
      <c r="I69" s="59" t="e">
        <f t="shared" si="8"/>
        <v>#REF!</v>
      </c>
      <c r="J69" s="20"/>
      <c r="K69" s="20"/>
      <c r="L69" s="20">
        <f t="shared" si="9"/>
        <v>2.74</v>
      </c>
      <c r="M69" s="59" t="e">
        <f t="shared" si="6"/>
        <v>#REF!</v>
      </c>
      <c r="N69" s="20"/>
      <c r="O69" s="20"/>
    </row>
    <row r="70" spans="1:15" x14ac:dyDescent="0.25">
      <c r="A70" s="57">
        <v>60</v>
      </c>
      <c r="B70" s="57" t="s">
        <v>141</v>
      </c>
      <c r="C70" s="57">
        <v>6</v>
      </c>
      <c r="D70" s="57" t="e">
        <f>Лист1!#REF!</f>
        <v>#REF!</v>
      </c>
      <c r="E70" s="57">
        <v>16</v>
      </c>
      <c r="F70" s="57">
        <f t="shared" si="4"/>
        <v>18.88</v>
      </c>
      <c r="G70" s="48" t="e">
        <f t="shared" si="5"/>
        <v>#REF!</v>
      </c>
      <c r="H70" s="20">
        <f t="shared" si="7"/>
        <v>2.74</v>
      </c>
      <c r="I70" s="59" t="e">
        <f t="shared" si="8"/>
        <v>#REF!</v>
      </c>
      <c r="J70" s="20"/>
      <c r="K70" s="20"/>
      <c r="L70" s="20">
        <f t="shared" si="9"/>
        <v>2.74</v>
      </c>
      <c r="M70" s="59" t="e">
        <f t="shared" si="6"/>
        <v>#REF!</v>
      </c>
      <c r="N70" s="20"/>
      <c r="O70" s="20"/>
    </row>
    <row r="71" spans="1:15" x14ac:dyDescent="0.25">
      <c r="A71" s="57">
        <v>61</v>
      </c>
      <c r="B71" s="57" t="s">
        <v>142</v>
      </c>
      <c r="C71" s="57">
        <v>5</v>
      </c>
      <c r="D71" s="57" t="e">
        <f>Лист1!#REF!</f>
        <v>#REF!</v>
      </c>
      <c r="E71" s="57">
        <v>16</v>
      </c>
      <c r="F71" s="57">
        <f t="shared" si="4"/>
        <v>18.88</v>
      </c>
      <c r="G71" s="48" t="e">
        <f t="shared" si="5"/>
        <v>#REF!</v>
      </c>
      <c r="H71" s="20">
        <f t="shared" si="7"/>
        <v>2.74</v>
      </c>
      <c r="I71" s="59" t="e">
        <f t="shared" si="8"/>
        <v>#REF!</v>
      </c>
      <c r="J71" s="20"/>
      <c r="K71" s="20"/>
      <c r="L71" s="20">
        <f t="shared" si="9"/>
        <v>2.74</v>
      </c>
      <c r="M71" s="59" t="e">
        <f t="shared" si="6"/>
        <v>#REF!</v>
      </c>
      <c r="N71" s="20"/>
      <c r="O71" s="20"/>
    </row>
    <row r="72" spans="1:15" x14ac:dyDescent="0.25">
      <c r="A72" s="57">
        <v>62</v>
      </c>
      <c r="B72" s="57" t="s">
        <v>143</v>
      </c>
      <c r="C72" s="57"/>
      <c r="D72" s="57" t="e">
        <f>Лист1!#REF!</f>
        <v>#REF!</v>
      </c>
      <c r="E72" s="57">
        <v>16</v>
      </c>
      <c r="F72" s="57">
        <f t="shared" si="4"/>
        <v>18.88</v>
      </c>
      <c r="G72" s="48" t="e">
        <f t="shared" si="5"/>
        <v>#REF!</v>
      </c>
      <c r="H72" s="20">
        <f t="shared" si="7"/>
        <v>2.74</v>
      </c>
      <c r="I72" s="59" t="e">
        <f t="shared" si="8"/>
        <v>#REF!</v>
      </c>
      <c r="J72" s="20"/>
      <c r="K72" s="20"/>
      <c r="L72" s="20">
        <f t="shared" si="9"/>
        <v>2.74</v>
      </c>
      <c r="M72" s="59" t="e">
        <f t="shared" si="6"/>
        <v>#REF!</v>
      </c>
      <c r="N72" s="20"/>
      <c r="O72" s="20"/>
    </row>
    <row r="73" spans="1:15" x14ac:dyDescent="0.25">
      <c r="A73" s="57">
        <v>63</v>
      </c>
      <c r="B73" s="57" t="s">
        <v>144</v>
      </c>
      <c r="C73" s="57">
        <v>3</v>
      </c>
      <c r="D73" s="57" t="e">
        <f>Лист1!#REF!</f>
        <v>#REF!</v>
      </c>
      <c r="E73" s="57">
        <v>16</v>
      </c>
      <c r="F73" s="57">
        <f t="shared" si="4"/>
        <v>18.88</v>
      </c>
      <c r="G73" s="48" t="e">
        <f t="shared" si="5"/>
        <v>#REF!</v>
      </c>
      <c r="H73" s="20">
        <f t="shared" si="7"/>
        <v>2.74</v>
      </c>
      <c r="I73" s="59" t="e">
        <f t="shared" si="8"/>
        <v>#REF!</v>
      </c>
      <c r="J73" s="20"/>
      <c r="K73" s="20"/>
      <c r="L73" s="20">
        <f t="shared" si="9"/>
        <v>2.74</v>
      </c>
      <c r="M73" s="59" t="e">
        <f t="shared" si="6"/>
        <v>#REF!</v>
      </c>
      <c r="N73" s="20"/>
      <c r="O73" s="20"/>
    </row>
    <row r="74" spans="1:15" x14ac:dyDescent="0.25">
      <c r="A74" s="57">
        <v>64</v>
      </c>
      <c r="B74" s="57" t="s">
        <v>145</v>
      </c>
      <c r="C74" s="57"/>
      <c r="D74" s="57" t="e">
        <f>Лист1!#REF!</f>
        <v>#REF!</v>
      </c>
      <c r="E74" s="57">
        <v>16</v>
      </c>
      <c r="F74" s="57">
        <f t="shared" si="4"/>
        <v>18.88</v>
      </c>
      <c r="G74" s="48" t="e">
        <f t="shared" si="5"/>
        <v>#REF!</v>
      </c>
      <c r="H74" s="20">
        <f t="shared" si="7"/>
        <v>2.74</v>
      </c>
      <c r="I74" s="59" t="e">
        <f t="shared" si="8"/>
        <v>#REF!</v>
      </c>
      <c r="J74" s="20"/>
      <c r="K74" s="20"/>
      <c r="L74" s="20">
        <f t="shared" si="9"/>
        <v>2.74</v>
      </c>
      <c r="M74" s="59" t="e">
        <f t="shared" si="6"/>
        <v>#REF!</v>
      </c>
      <c r="N74" s="20"/>
      <c r="O74" s="20"/>
    </row>
    <row r="75" spans="1:15" x14ac:dyDescent="0.25">
      <c r="A75" s="57">
        <v>65</v>
      </c>
      <c r="B75" s="57" t="s">
        <v>146</v>
      </c>
      <c r="C75" s="57">
        <v>1</v>
      </c>
      <c r="D75" s="57" t="e">
        <f>Лист1!#REF!</f>
        <v>#REF!</v>
      </c>
      <c r="E75" s="57">
        <v>16</v>
      </c>
      <c r="F75" s="57">
        <f t="shared" si="4"/>
        <v>18.88</v>
      </c>
      <c r="G75" s="48" t="e">
        <f t="shared" si="5"/>
        <v>#REF!</v>
      </c>
      <c r="H75" s="20">
        <f t="shared" si="7"/>
        <v>2.74</v>
      </c>
      <c r="I75" s="59" t="e">
        <f t="shared" si="8"/>
        <v>#REF!</v>
      </c>
      <c r="J75" s="20"/>
      <c r="K75" s="20"/>
      <c r="L75" s="20">
        <f t="shared" si="9"/>
        <v>2.74</v>
      </c>
      <c r="M75" s="59" t="e">
        <f t="shared" si="6"/>
        <v>#REF!</v>
      </c>
      <c r="N75" s="20"/>
      <c r="O75" s="20"/>
    </row>
    <row r="76" spans="1:15" x14ac:dyDescent="0.25">
      <c r="A76" s="57">
        <v>66</v>
      </c>
      <c r="B76" s="57" t="s">
        <v>147</v>
      </c>
      <c r="C76" s="57">
        <v>2</v>
      </c>
      <c r="D76" s="57" t="e">
        <f>Лист1!#REF!</f>
        <v>#REF!</v>
      </c>
      <c r="E76" s="57">
        <v>16</v>
      </c>
      <c r="F76" s="57">
        <f t="shared" si="4"/>
        <v>18.88</v>
      </c>
      <c r="G76" s="48" t="e">
        <f t="shared" si="5"/>
        <v>#REF!</v>
      </c>
      <c r="H76" s="20">
        <f t="shared" si="7"/>
        <v>2.74</v>
      </c>
      <c r="I76" s="59" t="e">
        <f t="shared" si="8"/>
        <v>#REF!</v>
      </c>
      <c r="J76" s="20"/>
      <c r="K76" s="20"/>
      <c r="L76" s="20">
        <f t="shared" si="9"/>
        <v>2.74</v>
      </c>
      <c r="M76" s="59" t="e">
        <f t="shared" si="6"/>
        <v>#REF!</v>
      </c>
      <c r="N76" s="20"/>
      <c r="O76" s="20"/>
    </row>
    <row r="77" spans="1:15" x14ac:dyDescent="0.25">
      <c r="A77" s="57">
        <v>67</v>
      </c>
      <c r="B77" s="57" t="s">
        <v>148</v>
      </c>
      <c r="C77" s="57">
        <v>2</v>
      </c>
      <c r="D77" s="57" t="e">
        <f>Лист1!#REF!</f>
        <v>#REF!</v>
      </c>
      <c r="E77" s="57">
        <v>16</v>
      </c>
      <c r="F77" s="57">
        <f t="shared" si="4"/>
        <v>18.88</v>
      </c>
      <c r="G77" s="48" t="e">
        <f t="shared" si="5"/>
        <v>#REF!</v>
      </c>
      <c r="H77" s="20">
        <f t="shared" si="7"/>
        <v>2.74</v>
      </c>
      <c r="I77" s="59" t="e">
        <f t="shared" si="8"/>
        <v>#REF!</v>
      </c>
      <c r="J77" s="20"/>
      <c r="K77" s="20"/>
      <c r="L77" s="20">
        <f t="shared" si="9"/>
        <v>2.74</v>
      </c>
      <c r="M77" s="59" t="e">
        <f t="shared" si="6"/>
        <v>#REF!</v>
      </c>
      <c r="N77" s="20"/>
      <c r="O77" s="20"/>
    </row>
    <row r="78" spans="1:15" x14ac:dyDescent="0.25">
      <c r="A78" s="57">
        <v>68</v>
      </c>
      <c r="B78" s="57" t="s">
        <v>149</v>
      </c>
      <c r="C78" s="57"/>
      <c r="D78" s="57" t="e">
        <f>Лист1!#REF!</f>
        <v>#REF!</v>
      </c>
      <c r="E78" s="57">
        <v>16</v>
      </c>
      <c r="F78" s="57">
        <f t="shared" si="4"/>
        <v>18.88</v>
      </c>
      <c r="G78" s="48" t="e">
        <f t="shared" si="5"/>
        <v>#REF!</v>
      </c>
      <c r="H78" s="20">
        <f t="shared" si="7"/>
        <v>2.74</v>
      </c>
      <c r="I78" s="59" t="e">
        <f t="shared" si="8"/>
        <v>#REF!</v>
      </c>
      <c r="J78" s="20"/>
      <c r="K78" s="20"/>
      <c r="L78" s="20">
        <f t="shared" si="9"/>
        <v>2.74</v>
      </c>
      <c r="M78" s="59" t="e">
        <f t="shared" si="6"/>
        <v>#REF!</v>
      </c>
      <c r="N78" s="20"/>
      <c r="O78" s="20"/>
    </row>
    <row r="79" spans="1:15" x14ac:dyDescent="0.25">
      <c r="A79" s="57">
        <v>69</v>
      </c>
      <c r="B79" s="57" t="s">
        <v>150</v>
      </c>
      <c r="C79" s="57">
        <v>2</v>
      </c>
      <c r="D79" s="57" t="e">
        <f>Лист1!#REF!</f>
        <v>#REF!</v>
      </c>
      <c r="E79" s="57">
        <v>16</v>
      </c>
      <c r="F79" s="57">
        <f t="shared" si="4"/>
        <v>18.88</v>
      </c>
      <c r="G79" s="48" t="e">
        <f t="shared" si="5"/>
        <v>#REF!</v>
      </c>
      <c r="H79" s="20">
        <f t="shared" si="7"/>
        <v>2.74</v>
      </c>
      <c r="I79" s="59" t="e">
        <f t="shared" si="8"/>
        <v>#REF!</v>
      </c>
      <c r="J79" s="20"/>
      <c r="K79" s="20"/>
      <c r="L79" s="20">
        <f t="shared" si="9"/>
        <v>2.74</v>
      </c>
      <c r="M79" s="59" t="e">
        <f t="shared" si="6"/>
        <v>#REF!</v>
      </c>
      <c r="N79" s="20"/>
      <c r="O79" s="20"/>
    </row>
    <row r="80" spans="1:15" x14ac:dyDescent="0.25">
      <c r="A80" s="57">
        <v>70</v>
      </c>
      <c r="B80" s="57" t="s">
        <v>151</v>
      </c>
      <c r="C80" s="57">
        <v>11</v>
      </c>
      <c r="D80" s="57" t="e">
        <f>Лист1!#REF!</f>
        <v>#REF!</v>
      </c>
      <c r="E80" s="57">
        <v>16</v>
      </c>
      <c r="F80" s="57">
        <f t="shared" si="4"/>
        <v>18.88</v>
      </c>
      <c r="G80" s="48" t="e">
        <f t="shared" si="5"/>
        <v>#REF!</v>
      </c>
      <c r="H80" s="20">
        <f t="shared" si="7"/>
        <v>2.74</v>
      </c>
      <c r="I80" s="59" t="e">
        <f t="shared" si="8"/>
        <v>#REF!</v>
      </c>
      <c r="J80" s="20"/>
      <c r="K80" s="20"/>
      <c r="L80" s="20">
        <f t="shared" si="9"/>
        <v>2.74</v>
      </c>
      <c r="M80" s="59" t="e">
        <f t="shared" si="6"/>
        <v>#REF!</v>
      </c>
      <c r="N80" s="20"/>
      <c r="O80" s="20"/>
    </row>
    <row r="81" spans="1:15" x14ac:dyDescent="0.25">
      <c r="A81" s="57">
        <v>71</v>
      </c>
      <c r="B81" s="57" t="s">
        <v>152</v>
      </c>
      <c r="C81" s="57"/>
      <c r="D81" s="57" t="e">
        <f>Лист1!#REF!</f>
        <v>#REF!</v>
      </c>
      <c r="E81" s="57">
        <v>16</v>
      </c>
      <c r="F81" s="57">
        <f t="shared" si="4"/>
        <v>18.88</v>
      </c>
      <c r="G81" s="48" t="e">
        <f t="shared" si="5"/>
        <v>#REF!</v>
      </c>
      <c r="H81" s="20">
        <f t="shared" si="7"/>
        <v>2.74</v>
      </c>
      <c r="I81" s="59" t="e">
        <f t="shared" si="8"/>
        <v>#REF!</v>
      </c>
      <c r="J81" s="20"/>
      <c r="K81" s="20"/>
      <c r="L81" s="20">
        <f t="shared" si="9"/>
        <v>2.74</v>
      </c>
      <c r="M81" s="59" t="e">
        <f t="shared" si="6"/>
        <v>#REF!</v>
      </c>
      <c r="N81" s="20"/>
      <c r="O81" s="20"/>
    </row>
    <row r="82" spans="1:15" x14ac:dyDescent="0.25">
      <c r="A82" s="57">
        <v>72</v>
      </c>
      <c r="B82" s="57" t="s">
        <v>153</v>
      </c>
      <c r="C82" s="57">
        <v>1</v>
      </c>
      <c r="D82" s="57" t="e">
        <f>Лист1!#REF!</f>
        <v>#REF!</v>
      </c>
      <c r="E82" s="57">
        <v>16</v>
      </c>
      <c r="F82" s="57">
        <f t="shared" si="4"/>
        <v>18.88</v>
      </c>
      <c r="G82" s="48" t="e">
        <f t="shared" si="5"/>
        <v>#REF!</v>
      </c>
      <c r="H82" s="20">
        <f t="shared" si="7"/>
        <v>2.74</v>
      </c>
      <c r="I82" s="59" t="e">
        <f t="shared" si="8"/>
        <v>#REF!</v>
      </c>
      <c r="J82" s="20"/>
      <c r="K82" s="20"/>
      <c r="L82" s="20">
        <f t="shared" si="9"/>
        <v>2.74</v>
      </c>
      <c r="M82" s="59" t="e">
        <f t="shared" si="6"/>
        <v>#REF!</v>
      </c>
      <c r="N82" s="20"/>
      <c r="O82" s="20"/>
    </row>
    <row r="83" spans="1:15" x14ac:dyDescent="0.25">
      <c r="A83" s="57">
        <v>73</v>
      </c>
      <c r="B83" s="57" t="s">
        <v>154</v>
      </c>
      <c r="C83" s="57">
        <v>2</v>
      </c>
      <c r="D83" s="57" t="e">
        <f>Лист1!#REF!</f>
        <v>#REF!</v>
      </c>
      <c r="E83" s="57">
        <v>16</v>
      </c>
      <c r="F83" s="57">
        <f t="shared" si="4"/>
        <v>18.88</v>
      </c>
      <c r="G83" s="48" t="e">
        <f t="shared" si="5"/>
        <v>#REF!</v>
      </c>
      <c r="H83" s="20">
        <f t="shared" si="7"/>
        <v>2.74</v>
      </c>
      <c r="I83" s="59" t="e">
        <f t="shared" si="8"/>
        <v>#REF!</v>
      </c>
      <c r="J83" s="20"/>
      <c r="K83" s="20"/>
      <c r="L83" s="20">
        <f t="shared" si="9"/>
        <v>2.74</v>
      </c>
      <c r="M83" s="59" t="e">
        <f t="shared" si="6"/>
        <v>#REF!</v>
      </c>
      <c r="N83" s="20"/>
      <c r="O83" s="20"/>
    </row>
    <row r="84" spans="1:15" x14ac:dyDescent="0.25">
      <c r="A84" s="57">
        <v>74</v>
      </c>
      <c r="B84" s="57" t="s">
        <v>155</v>
      </c>
      <c r="C84" s="57">
        <v>3</v>
      </c>
      <c r="D84" s="57" t="e">
        <f>Лист1!#REF!</f>
        <v>#REF!</v>
      </c>
      <c r="E84" s="57">
        <v>16</v>
      </c>
      <c r="F84" s="57">
        <f t="shared" ref="F84:F93" si="10">E84*1.18</f>
        <v>18.88</v>
      </c>
      <c r="G84" s="48" t="e">
        <f t="shared" si="5"/>
        <v>#REF!</v>
      </c>
      <c r="H84" s="20">
        <f t="shared" si="7"/>
        <v>2.74</v>
      </c>
      <c r="I84" s="59" t="e">
        <f t="shared" si="8"/>
        <v>#REF!</v>
      </c>
      <c r="J84" s="20"/>
      <c r="K84" s="20"/>
      <c r="L84" s="20">
        <f t="shared" si="9"/>
        <v>2.74</v>
      </c>
      <c r="M84" s="59" t="e">
        <f t="shared" si="6"/>
        <v>#REF!</v>
      </c>
      <c r="N84" s="20"/>
      <c r="O84" s="20"/>
    </row>
    <row r="85" spans="1:15" x14ac:dyDescent="0.25">
      <c r="A85" s="57">
        <v>75</v>
      </c>
      <c r="B85" s="57" t="s">
        <v>156</v>
      </c>
      <c r="C85" s="57"/>
      <c r="D85" s="57" t="e">
        <f>Лист1!#REF!</f>
        <v>#REF!</v>
      </c>
      <c r="E85" s="57">
        <v>16</v>
      </c>
      <c r="F85" s="57">
        <f t="shared" si="10"/>
        <v>18.88</v>
      </c>
      <c r="G85" s="48" t="e">
        <f t="shared" si="5"/>
        <v>#REF!</v>
      </c>
      <c r="H85" s="20">
        <f t="shared" si="7"/>
        <v>2.74</v>
      </c>
      <c r="I85" s="59" t="e">
        <f t="shared" si="8"/>
        <v>#REF!</v>
      </c>
      <c r="J85" s="20"/>
      <c r="K85" s="20"/>
      <c r="L85" s="20">
        <f t="shared" si="9"/>
        <v>2.74</v>
      </c>
      <c r="M85" s="59" t="e">
        <f t="shared" si="6"/>
        <v>#REF!</v>
      </c>
      <c r="N85" s="20"/>
      <c r="O85" s="20"/>
    </row>
    <row r="86" spans="1:15" x14ac:dyDescent="0.25">
      <c r="A86" s="57">
        <v>76</v>
      </c>
      <c r="B86" s="57" t="s">
        <v>157</v>
      </c>
      <c r="C86" s="57">
        <v>1</v>
      </c>
      <c r="D86" s="57" t="e">
        <f>Лист1!#REF!</f>
        <v>#REF!</v>
      </c>
      <c r="E86" s="57">
        <v>16</v>
      </c>
      <c r="F86" s="57">
        <f t="shared" si="10"/>
        <v>18.88</v>
      </c>
      <c r="G86" s="48" t="e">
        <f t="shared" si="5"/>
        <v>#REF!</v>
      </c>
      <c r="H86" s="20">
        <f t="shared" si="7"/>
        <v>2.74</v>
      </c>
      <c r="I86" s="59" t="e">
        <f t="shared" si="8"/>
        <v>#REF!</v>
      </c>
      <c r="J86" s="20"/>
      <c r="K86" s="20"/>
      <c r="L86" s="20">
        <f t="shared" si="9"/>
        <v>2.74</v>
      </c>
      <c r="M86" s="59" t="e">
        <f t="shared" si="6"/>
        <v>#REF!</v>
      </c>
      <c r="N86" s="20"/>
      <c r="O86" s="20"/>
    </row>
    <row r="87" spans="1:15" x14ac:dyDescent="0.25">
      <c r="A87" s="57">
        <v>77</v>
      </c>
      <c r="B87" s="57" t="s">
        <v>158</v>
      </c>
      <c r="C87" s="57">
        <v>1</v>
      </c>
      <c r="D87" s="57" t="e">
        <f>Лист1!#REF!</f>
        <v>#REF!</v>
      </c>
      <c r="E87" s="57">
        <v>16</v>
      </c>
      <c r="F87" s="57">
        <f t="shared" si="10"/>
        <v>18.88</v>
      </c>
      <c r="G87" s="48" t="e">
        <f t="shared" si="5"/>
        <v>#REF!</v>
      </c>
      <c r="H87" s="20">
        <f t="shared" si="7"/>
        <v>2.74</v>
      </c>
      <c r="I87" s="59" t="e">
        <f t="shared" si="8"/>
        <v>#REF!</v>
      </c>
      <c r="J87" s="20"/>
      <c r="K87" s="20"/>
      <c r="L87" s="20">
        <f t="shared" si="9"/>
        <v>2.74</v>
      </c>
      <c r="M87" s="59" t="e">
        <f t="shared" si="6"/>
        <v>#REF!</v>
      </c>
      <c r="N87" s="20"/>
      <c r="O87" s="20"/>
    </row>
    <row r="88" spans="1:15" x14ac:dyDescent="0.25">
      <c r="A88" s="57">
        <v>78</v>
      </c>
      <c r="B88" s="57" t="s">
        <v>159</v>
      </c>
      <c r="C88" s="57">
        <v>16</v>
      </c>
      <c r="D88" s="57" t="e">
        <f>Лист1!#REF!</f>
        <v>#REF!</v>
      </c>
      <c r="E88" s="57">
        <v>16</v>
      </c>
      <c r="F88" s="57">
        <f t="shared" si="10"/>
        <v>18.88</v>
      </c>
      <c r="G88" s="48" t="e">
        <f t="shared" si="5"/>
        <v>#REF!</v>
      </c>
      <c r="H88" s="20">
        <f t="shared" si="7"/>
        <v>2.74</v>
      </c>
      <c r="I88" s="59" t="e">
        <f t="shared" si="8"/>
        <v>#REF!</v>
      </c>
      <c r="J88" s="20"/>
      <c r="K88" s="20"/>
      <c r="L88" s="20">
        <f t="shared" si="9"/>
        <v>2.74</v>
      </c>
      <c r="M88" s="59" t="e">
        <f t="shared" si="6"/>
        <v>#REF!</v>
      </c>
      <c r="N88" s="20"/>
      <c r="O88" s="20"/>
    </row>
    <row r="89" spans="1:15" x14ac:dyDescent="0.25">
      <c r="A89" s="57">
        <v>79</v>
      </c>
      <c r="B89" s="57" t="s">
        <v>160</v>
      </c>
      <c r="C89" s="57">
        <v>1</v>
      </c>
      <c r="D89" s="57" t="e">
        <f>Лист1!#REF!</f>
        <v>#REF!</v>
      </c>
      <c r="E89" s="57">
        <v>16</v>
      </c>
      <c r="F89" s="57">
        <f t="shared" si="10"/>
        <v>18.88</v>
      </c>
      <c r="G89" s="48" t="e">
        <f t="shared" si="5"/>
        <v>#REF!</v>
      </c>
      <c r="H89" s="20">
        <f t="shared" si="7"/>
        <v>2.74</v>
      </c>
      <c r="I89" s="59" t="e">
        <f t="shared" si="8"/>
        <v>#REF!</v>
      </c>
      <c r="J89" s="20"/>
      <c r="K89" s="20"/>
      <c r="L89" s="20">
        <f t="shared" si="9"/>
        <v>2.74</v>
      </c>
      <c r="M89" s="59" t="e">
        <f t="shared" si="6"/>
        <v>#REF!</v>
      </c>
      <c r="N89" s="20"/>
      <c r="O89" s="20"/>
    </row>
    <row r="90" spans="1:15" x14ac:dyDescent="0.25">
      <c r="A90" s="57">
        <v>80</v>
      </c>
      <c r="B90" s="57" t="s">
        <v>161</v>
      </c>
      <c r="C90" s="57">
        <v>2</v>
      </c>
      <c r="D90" s="57" t="e">
        <f>Лист1!#REF!</f>
        <v>#REF!</v>
      </c>
      <c r="E90" s="57">
        <v>16</v>
      </c>
      <c r="F90" s="57">
        <f t="shared" si="10"/>
        <v>18.88</v>
      </c>
      <c r="G90" s="48" t="e">
        <f t="shared" si="5"/>
        <v>#REF!</v>
      </c>
      <c r="H90" s="20">
        <f t="shared" si="7"/>
        <v>2.74</v>
      </c>
      <c r="I90" s="59" t="e">
        <f t="shared" si="8"/>
        <v>#REF!</v>
      </c>
      <c r="J90" s="20"/>
      <c r="K90" s="20"/>
      <c r="L90" s="20">
        <f t="shared" si="9"/>
        <v>2.74</v>
      </c>
      <c r="M90" s="59" t="e">
        <f t="shared" si="6"/>
        <v>#REF!</v>
      </c>
      <c r="N90" s="20"/>
      <c r="O90" s="20"/>
    </row>
    <row r="91" spans="1:15" x14ac:dyDescent="0.25">
      <c r="A91" s="57">
        <v>81</v>
      </c>
      <c r="B91" s="57" t="s">
        <v>162</v>
      </c>
      <c r="C91" s="57">
        <v>1</v>
      </c>
      <c r="D91" s="57" t="e">
        <f>Лист1!#REF!</f>
        <v>#REF!</v>
      </c>
      <c r="E91" s="57">
        <v>16</v>
      </c>
      <c r="F91" s="57">
        <f t="shared" si="10"/>
        <v>18.88</v>
      </c>
      <c r="G91" s="48" t="e">
        <f t="shared" si="5"/>
        <v>#REF!</v>
      </c>
      <c r="H91" s="20">
        <f t="shared" si="7"/>
        <v>2.74</v>
      </c>
      <c r="I91" s="59" t="e">
        <f t="shared" si="8"/>
        <v>#REF!</v>
      </c>
      <c r="J91" s="20"/>
      <c r="K91" s="20"/>
      <c r="L91" s="20">
        <f t="shared" si="9"/>
        <v>2.74</v>
      </c>
      <c r="M91" s="59" t="e">
        <f t="shared" si="6"/>
        <v>#REF!</v>
      </c>
      <c r="N91" s="20"/>
      <c r="O91" s="20"/>
    </row>
    <row r="92" spans="1:15" x14ac:dyDescent="0.25">
      <c r="A92" s="57">
        <v>82</v>
      </c>
      <c r="B92" s="57" t="s">
        <v>163</v>
      </c>
      <c r="C92" s="57">
        <v>3</v>
      </c>
      <c r="D92" s="57" t="e">
        <f>Лист1!#REF!</f>
        <v>#REF!</v>
      </c>
      <c r="E92" s="57">
        <v>16</v>
      </c>
      <c r="F92" s="57">
        <f t="shared" si="10"/>
        <v>18.88</v>
      </c>
      <c r="G92" s="48" t="e">
        <f t="shared" si="5"/>
        <v>#REF!</v>
      </c>
      <c r="H92" s="20">
        <f t="shared" si="7"/>
        <v>2.74</v>
      </c>
      <c r="I92" s="59" t="e">
        <f t="shared" si="8"/>
        <v>#REF!</v>
      </c>
      <c r="J92" s="20"/>
      <c r="K92" s="20"/>
      <c r="L92" s="20">
        <f t="shared" si="9"/>
        <v>2.74</v>
      </c>
      <c r="M92" s="59" t="e">
        <f t="shared" si="6"/>
        <v>#REF!</v>
      </c>
      <c r="N92" s="20"/>
      <c r="O92" s="20"/>
    </row>
    <row r="93" spans="1:15" x14ac:dyDescent="0.25">
      <c r="A93" s="57">
        <v>83</v>
      </c>
      <c r="B93" s="57" t="s">
        <v>164</v>
      </c>
      <c r="C93" s="57">
        <v>1</v>
      </c>
      <c r="D93" s="57" t="e">
        <f>Лист1!#REF!</f>
        <v>#REF!</v>
      </c>
      <c r="E93" s="57">
        <v>16</v>
      </c>
      <c r="F93" s="57">
        <f t="shared" si="10"/>
        <v>18.88</v>
      </c>
      <c r="G93" s="48" t="e">
        <f t="shared" si="5"/>
        <v>#REF!</v>
      </c>
      <c r="H93" s="20">
        <f t="shared" si="7"/>
        <v>2.74</v>
      </c>
      <c r="I93" s="59" t="e">
        <f t="shared" si="8"/>
        <v>#REF!</v>
      </c>
      <c r="J93" s="20"/>
      <c r="K93" s="20"/>
      <c r="L93" s="20">
        <f t="shared" si="9"/>
        <v>2.74</v>
      </c>
      <c r="M93" s="59" t="e">
        <f t="shared" si="6"/>
        <v>#REF!</v>
      </c>
      <c r="N93" s="20"/>
      <c r="O93" s="20"/>
    </row>
    <row r="94" spans="1:15" x14ac:dyDescent="0.25">
      <c r="A94" s="57">
        <v>84</v>
      </c>
      <c r="B94" s="57" t="s">
        <v>165</v>
      </c>
      <c r="C94" s="57">
        <v>1</v>
      </c>
      <c r="D94" s="57" t="e">
        <f>Лист1!#REF!</f>
        <v>#REF!</v>
      </c>
      <c r="E94" s="57">
        <v>16</v>
      </c>
      <c r="F94" s="57">
        <f>E94*1.18</f>
        <v>18.88</v>
      </c>
      <c r="G94" s="48" t="e">
        <f>D94*E94*12</f>
        <v>#REF!</v>
      </c>
      <c r="H94" s="20">
        <f t="shared" si="7"/>
        <v>2.74</v>
      </c>
      <c r="I94" s="59" t="e">
        <f t="shared" si="8"/>
        <v>#REF!</v>
      </c>
      <c r="J94" s="20"/>
      <c r="K94" s="20"/>
      <c r="L94" s="20">
        <f t="shared" si="9"/>
        <v>2.74</v>
      </c>
      <c r="M94" s="59" t="e">
        <f t="shared" si="6"/>
        <v>#REF!</v>
      </c>
      <c r="N94" s="20"/>
      <c r="O94" s="20"/>
    </row>
    <row r="95" spans="1:15" ht="19.5" customHeight="1" x14ac:dyDescent="0.25">
      <c r="A95" s="57">
        <v>85</v>
      </c>
      <c r="B95" s="57" t="s">
        <v>168</v>
      </c>
      <c r="C95" s="57"/>
      <c r="D95" s="57" t="e">
        <f>Лист1!#REF!</f>
        <v>#REF!</v>
      </c>
      <c r="E95" s="57">
        <v>15.93</v>
      </c>
      <c r="F95" s="58">
        <f>E95*1.18</f>
        <v>18.7974</v>
      </c>
      <c r="G95" s="48" t="e">
        <f>D95*E95*12</f>
        <v>#REF!</v>
      </c>
      <c r="H95" s="20">
        <v>2.74</v>
      </c>
      <c r="I95" s="59" t="e">
        <f t="shared" si="8"/>
        <v>#REF!</v>
      </c>
      <c r="J95" s="20"/>
      <c r="K95" s="20"/>
      <c r="L95" s="20">
        <v>2.74</v>
      </c>
      <c r="M95" s="59" t="e">
        <f t="shared" si="6"/>
        <v>#REF!</v>
      </c>
      <c r="N95" s="20"/>
      <c r="O95" s="20"/>
    </row>
    <row r="96" spans="1:15" ht="19.5" customHeight="1" x14ac:dyDescent="0.25">
      <c r="A96" s="57">
        <v>86</v>
      </c>
      <c r="B96" s="57" t="s">
        <v>213</v>
      </c>
      <c r="C96" s="57"/>
      <c r="D96" s="74" t="e">
        <f>Лист1!#REF!</f>
        <v>#REF!</v>
      </c>
      <c r="E96" s="58">
        <f>Лист1!C87</f>
        <v>19.62</v>
      </c>
      <c r="F96" s="58">
        <f>E96*1.18</f>
        <v>23.151599999999998</v>
      </c>
      <c r="G96" s="48" t="e">
        <f>D96*E96*12</f>
        <v>#REF!</v>
      </c>
      <c r="H96" s="20"/>
      <c r="I96" s="59"/>
      <c r="J96" s="20"/>
      <c r="K96" s="20"/>
      <c r="L96" s="20">
        <v>2.74</v>
      </c>
      <c r="M96" s="59" t="e">
        <f t="shared" si="6"/>
        <v>#REF!</v>
      </c>
      <c r="N96" s="20"/>
      <c r="O96" s="20"/>
    </row>
    <row r="97" spans="1:15" ht="19.5" customHeight="1" x14ac:dyDescent="0.25">
      <c r="A97" s="57">
        <v>87</v>
      </c>
      <c r="B97" s="57" t="s">
        <v>214</v>
      </c>
      <c r="C97" s="57"/>
      <c r="D97" s="74" t="e">
        <f>Лист1!#REF!</f>
        <v>#REF!</v>
      </c>
      <c r="E97" s="58">
        <f>Лист1!C88</f>
        <v>16.62</v>
      </c>
      <c r="F97" s="58">
        <f>E97*1.18</f>
        <v>19.611599999999999</v>
      </c>
      <c r="G97" s="48" t="e">
        <f>D97*E97*12</f>
        <v>#REF!</v>
      </c>
      <c r="H97" s="20"/>
      <c r="I97" s="59"/>
      <c r="J97" s="20"/>
      <c r="K97" s="20"/>
      <c r="L97" s="20">
        <v>2.74</v>
      </c>
      <c r="M97" s="59" t="e">
        <f t="shared" si="6"/>
        <v>#REF!</v>
      </c>
      <c r="N97" s="20"/>
      <c r="O97" s="20"/>
    </row>
    <row r="98" spans="1:15" ht="19.5" customHeight="1" x14ac:dyDescent="0.25">
      <c r="A98" s="57">
        <v>88</v>
      </c>
      <c r="B98" s="57" t="s">
        <v>215</v>
      </c>
      <c r="C98" s="57"/>
      <c r="D98" s="74" t="e">
        <f>Лист1!#REF!</f>
        <v>#REF!</v>
      </c>
      <c r="E98" s="58">
        <f>Лист1!C89</f>
        <v>25.1</v>
      </c>
      <c r="F98" s="58">
        <f>E98*1.18</f>
        <v>29.617999999999999</v>
      </c>
      <c r="G98" s="48" t="e">
        <f>D98*E98*12</f>
        <v>#REF!</v>
      </c>
      <c r="H98" s="20"/>
      <c r="I98" s="59"/>
      <c r="J98" s="20"/>
      <c r="K98" s="20"/>
      <c r="L98" s="20">
        <v>2.74</v>
      </c>
      <c r="M98" s="59" t="e">
        <f t="shared" si="6"/>
        <v>#REF!</v>
      </c>
      <c r="N98" s="20"/>
      <c r="O98" s="20"/>
    </row>
    <row r="99" spans="1:15" ht="36.75" customHeight="1" x14ac:dyDescent="0.25">
      <c r="A99" s="124" t="s">
        <v>173</v>
      </c>
      <c r="B99" s="12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 s="47" customFormat="1" x14ac:dyDescent="0.25">
      <c r="A100" s="45" t="s">
        <v>174</v>
      </c>
      <c r="B100" s="45" t="s">
        <v>175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1:15" x14ac:dyDescent="0.25">
      <c r="A101" s="57">
        <v>89</v>
      </c>
      <c r="B101" s="57" t="s">
        <v>176</v>
      </c>
      <c r="C101" s="57"/>
      <c r="D101" s="57" t="e">
        <f>Лист1!#REF!</f>
        <v>#REF!</v>
      </c>
      <c r="E101" s="57">
        <v>34.17</v>
      </c>
      <c r="F101" s="59">
        <f t="shared" ref="F101:F110" si="11">E101*1.18</f>
        <v>40.320599999999999</v>
      </c>
      <c r="G101" s="48" t="e">
        <f t="shared" ref="G101:G110" si="12">D101*E101*12</f>
        <v>#REF!</v>
      </c>
      <c r="H101" s="20">
        <v>1.52</v>
      </c>
      <c r="I101" s="59" t="e">
        <f>H101*D101*12</f>
        <v>#REF!</v>
      </c>
      <c r="J101" s="20">
        <v>21.81</v>
      </c>
      <c r="K101" s="59" t="e">
        <f>J101*D101*12</f>
        <v>#REF!</v>
      </c>
      <c r="L101" s="20">
        <v>1.52</v>
      </c>
      <c r="M101" s="59" t="e">
        <f t="shared" ref="M101:M113" si="13">L101*D101*12</f>
        <v>#REF!</v>
      </c>
      <c r="N101" s="20">
        <v>21.81</v>
      </c>
      <c r="O101" s="59" t="e">
        <f>N101*D101*12</f>
        <v>#REF!</v>
      </c>
    </row>
    <row r="102" spans="1:15" x14ac:dyDescent="0.25">
      <c r="A102" s="57">
        <v>90</v>
      </c>
      <c r="B102" s="57" t="s">
        <v>177</v>
      </c>
      <c r="C102" s="57"/>
      <c r="D102" s="57" t="e">
        <f>Лист1!#REF!</f>
        <v>#REF!</v>
      </c>
      <c r="E102" s="57">
        <v>34.17</v>
      </c>
      <c r="F102" s="59">
        <f t="shared" si="11"/>
        <v>40.320599999999999</v>
      </c>
      <c r="G102" s="48" t="e">
        <f t="shared" si="12"/>
        <v>#REF!</v>
      </c>
      <c r="H102" s="20">
        <f>H101</f>
        <v>1.52</v>
      </c>
      <c r="I102" s="59" t="e">
        <f>H102*D102*12</f>
        <v>#REF!</v>
      </c>
      <c r="J102" s="20">
        <f>J101</f>
        <v>21.81</v>
      </c>
      <c r="K102" s="59" t="e">
        <f t="shared" ref="K102:K110" si="14">J102*D102*12</f>
        <v>#REF!</v>
      </c>
      <c r="L102" s="20">
        <f>L101</f>
        <v>1.52</v>
      </c>
      <c r="M102" s="59" t="e">
        <f t="shared" si="13"/>
        <v>#REF!</v>
      </c>
      <c r="N102" s="20">
        <f>N101</f>
        <v>21.81</v>
      </c>
      <c r="O102" s="59" t="e">
        <f t="shared" ref="O102:O113" si="15">N102*D102*12</f>
        <v>#REF!</v>
      </c>
    </row>
    <row r="103" spans="1:15" x14ac:dyDescent="0.25">
      <c r="A103" s="57">
        <v>91</v>
      </c>
      <c r="B103" s="57" t="s">
        <v>178</v>
      </c>
      <c r="C103" s="57"/>
      <c r="D103" s="57" t="e">
        <f>Лист1!#REF!</f>
        <v>#REF!</v>
      </c>
      <c r="E103" s="57">
        <v>34.17</v>
      </c>
      <c r="F103" s="59">
        <f t="shared" si="11"/>
        <v>40.320599999999999</v>
      </c>
      <c r="G103" s="48" t="e">
        <f t="shared" si="12"/>
        <v>#REF!</v>
      </c>
      <c r="H103" s="20">
        <f t="shared" ref="H103:H110" si="16">H102</f>
        <v>1.52</v>
      </c>
      <c r="I103" s="59" t="e">
        <f t="shared" ref="I103:I110" si="17">H103*D103*12</f>
        <v>#REF!</v>
      </c>
      <c r="J103" s="20">
        <f t="shared" ref="J103:J110" si="18">J102</f>
        <v>21.81</v>
      </c>
      <c r="K103" s="59" t="e">
        <f t="shared" si="14"/>
        <v>#REF!</v>
      </c>
      <c r="L103" s="20">
        <f t="shared" ref="L103:L110" si="19">L102</f>
        <v>1.52</v>
      </c>
      <c r="M103" s="59" t="e">
        <f t="shared" si="13"/>
        <v>#REF!</v>
      </c>
      <c r="N103" s="20">
        <f t="shared" ref="N103:N110" si="20">N102</f>
        <v>21.81</v>
      </c>
      <c r="O103" s="59" t="e">
        <f t="shared" si="15"/>
        <v>#REF!</v>
      </c>
    </row>
    <row r="104" spans="1:15" x14ac:dyDescent="0.25">
      <c r="A104" s="57">
        <v>92</v>
      </c>
      <c r="B104" s="57" t="s">
        <v>179</v>
      </c>
      <c r="C104" s="57"/>
      <c r="D104" s="57" t="e">
        <f>Лист1!#REF!</f>
        <v>#REF!</v>
      </c>
      <c r="E104" s="57">
        <v>34.17</v>
      </c>
      <c r="F104" s="59">
        <f t="shared" si="11"/>
        <v>40.320599999999999</v>
      </c>
      <c r="G104" s="48" t="e">
        <f t="shared" si="12"/>
        <v>#REF!</v>
      </c>
      <c r="H104" s="20">
        <f t="shared" si="16"/>
        <v>1.52</v>
      </c>
      <c r="I104" s="59" t="e">
        <f t="shared" si="17"/>
        <v>#REF!</v>
      </c>
      <c r="J104" s="20">
        <f t="shared" si="18"/>
        <v>21.81</v>
      </c>
      <c r="K104" s="59" t="e">
        <f t="shared" si="14"/>
        <v>#REF!</v>
      </c>
      <c r="L104" s="20">
        <f t="shared" si="19"/>
        <v>1.52</v>
      </c>
      <c r="M104" s="59" t="e">
        <f t="shared" si="13"/>
        <v>#REF!</v>
      </c>
      <c r="N104" s="20">
        <f t="shared" si="20"/>
        <v>21.81</v>
      </c>
      <c r="O104" s="59" t="e">
        <f t="shared" si="15"/>
        <v>#REF!</v>
      </c>
    </row>
    <row r="105" spans="1:15" x14ac:dyDescent="0.25">
      <c r="A105" s="57">
        <v>93</v>
      </c>
      <c r="B105" s="57" t="s">
        <v>180</v>
      </c>
      <c r="C105" s="57"/>
      <c r="D105" s="57" t="e">
        <f>Лист1!#REF!</f>
        <v>#REF!</v>
      </c>
      <c r="E105" s="57">
        <v>34.17</v>
      </c>
      <c r="F105" s="59">
        <f t="shared" si="11"/>
        <v>40.320599999999999</v>
      </c>
      <c r="G105" s="48" t="e">
        <f t="shared" si="12"/>
        <v>#REF!</v>
      </c>
      <c r="H105" s="20">
        <f t="shared" si="16"/>
        <v>1.52</v>
      </c>
      <c r="I105" s="59" t="e">
        <f t="shared" si="17"/>
        <v>#REF!</v>
      </c>
      <c r="J105" s="20">
        <f t="shared" si="18"/>
        <v>21.81</v>
      </c>
      <c r="K105" s="59" t="e">
        <f t="shared" si="14"/>
        <v>#REF!</v>
      </c>
      <c r="L105" s="20">
        <f t="shared" si="19"/>
        <v>1.52</v>
      </c>
      <c r="M105" s="59" t="e">
        <f t="shared" si="13"/>
        <v>#REF!</v>
      </c>
      <c r="N105" s="20">
        <f t="shared" si="20"/>
        <v>21.81</v>
      </c>
      <c r="O105" s="59" t="e">
        <f t="shared" si="15"/>
        <v>#REF!</v>
      </c>
    </row>
    <row r="106" spans="1:15" x14ac:dyDescent="0.25">
      <c r="A106" s="57">
        <v>94</v>
      </c>
      <c r="B106" s="57" t="s">
        <v>181</v>
      </c>
      <c r="C106" s="57"/>
      <c r="D106" s="57" t="e">
        <f>Лист1!#REF!</f>
        <v>#REF!</v>
      </c>
      <c r="E106" s="57">
        <v>34.17</v>
      </c>
      <c r="F106" s="59">
        <f t="shared" si="11"/>
        <v>40.320599999999999</v>
      </c>
      <c r="G106" s="48" t="e">
        <f t="shared" si="12"/>
        <v>#REF!</v>
      </c>
      <c r="H106" s="20">
        <f t="shared" si="16"/>
        <v>1.52</v>
      </c>
      <c r="I106" s="59" t="e">
        <f t="shared" si="17"/>
        <v>#REF!</v>
      </c>
      <c r="J106" s="20">
        <f t="shared" si="18"/>
        <v>21.81</v>
      </c>
      <c r="K106" s="59" t="e">
        <f t="shared" si="14"/>
        <v>#REF!</v>
      </c>
      <c r="L106" s="20">
        <f t="shared" si="19"/>
        <v>1.52</v>
      </c>
      <c r="M106" s="59" t="e">
        <f t="shared" si="13"/>
        <v>#REF!</v>
      </c>
      <c r="N106" s="20">
        <f t="shared" si="20"/>
        <v>21.81</v>
      </c>
      <c r="O106" s="59" t="e">
        <f t="shared" si="15"/>
        <v>#REF!</v>
      </c>
    </row>
    <row r="107" spans="1:15" x14ac:dyDescent="0.25">
      <c r="A107" s="57">
        <v>95</v>
      </c>
      <c r="B107" s="57" t="s">
        <v>182</v>
      </c>
      <c r="C107" s="57">
        <v>3</v>
      </c>
      <c r="D107" s="57" t="e">
        <f>Лист1!#REF!</f>
        <v>#REF!</v>
      </c>
      <c r="E107" s="57">
        <v>34.17</v>
      </c>
      <c r="F107" s="59">
        <f t="shared" si="11"/>
        <v>40.320599999999999</v>
      </c>
      <c r="G107" s="48" t="e">
        <f t="shared" si="12"/>
        <v>#REF!</v>
      </c>
      <c r="H107" s="20">
        <f t="shared" si="16"/>
        <v>1.52</v>
      </c>
      <c r="I107" s="59" t="e">
        <f t="shared" si="17"/>
        <v>#REF!</v>
      </c>
      <c r="J107" s="20">
        <f t="shared" si="18"/>
        <v>21.81</v>
      </c>
      <c r="K107" s="59" t="e">
        <f t="shared" si="14"/>
        <v>#REF!</v>
      </c>
      <c r="L107" s="20">
        <f t="shared" si="19"/>
        <v>1.52</v>
      </c>
      <c r="M107" s="59" t="e">
        <f t="shared" si="13"/>
        <v>#REF!</v>
      </c>
      <c r="N107" s="20">
        <f t="shared" si="20"/>
        <v>21.81</v>
      </c>
      <c r="O107" s="59" t="e">
        <f t="shared" si="15"/>
        <v>#REF!</v>
      </c>
    </row>
    <row r="108" spans="1:15" x14ac:dyDescent="0.25">
      <c r="A108" s="57">
        <v>96</v>
      </c>
      <c r="B108" s="57" t="s">
        <v>183</v>
      </c>
      <c r="C108" s="57"/>
      <c r="D108" s="57" t="e">
        <f>Лист1!#REF!</f>
        <v>#REF!</v>
      </c>
      <c r="E108" s="57">
        <v>34.17</v>
      </c>
      <c r="F108" s="59">
        <f t="shared" si="11"/>
        <v>40.320599999999999</v>
      </c>
      <c r="G108" s="48" t="e">
        <f t="shared" si="12"/>
        <v>#REF!</v>
      </c>
      <c r="H108" s="20">
        <f t="shared" si="16"/>
        <v>1.52</v>
      </c>
      <c r="I108" s="59" t="e">
        <f t="shared" si="17"/>
        <v>#REF!</v>
      </c>
      <c r="J108" s="20">
        <f t="shared" si="18"/>
        <v>21.81</v>
      </c>
      <c r="K108" s="59" t="e">
        <f t="shared" si="14"/>
        <v>#REF!</v>
      </c>
      <c r="L108" s="20">
        <f t="shared" si="19"/>
        <v>1.52</v>
      </c>
      <c r="M108" s="59" t="e">
        <f t="shared" si="13"/>
        <v>#REF!</v>
      </c>
      <c r="N108" s="20">
        <f t="shared" si="20"/>
        <v>21.81</v>
      </c>
      <c r="O108" s="59" t="e">
        <f t="shared" si="15"/>
        <v>#REF!</v>
      </c>
    </row>
    <row r="109" spans="1:15" x14ac:dyDescent="0.25">
      <c r="A109" s="57">
        <v>97</v>
      </c>
      <c r="B109" s="57" t="s">
        <v>184</v>
      </c>
      <c r="C109" s="57">
        <v>17</v>
      </c>
      <c r="D109" s="57" t="e">
        <f>Лист1!#REF!</f>
        <v>#REF!</v>
      </c>
      <c r="E109" s="57">
        <v>34.17</v>
      </c>
      <c r="F109" s="59">
        <f t="shared" si="11"/>
        <v>40.320599999999999</v>
      </c>
      <c r="G109" s="48" t="e">
        <f t="shared" si="12"/>
        <v>#REF!</v>
      </c>
      <c r="H109" s="20">
        <f t="shared" si="16"/>
        <v>1.52</v>
      </c>
      <c r="I109" s="59" t="e">
        <f t="shared" si="17"/>
        <v>#REF!</v>
      </c>
      <c r="J109" s="20">
        <f t="shared" si="18"/>
        <v>21.81</v>
      </c>
      <c r="K109" s="59" t="e">
        <f t="shared" si="14"/>
        <v>#REF!</v>
      </c>
      <c r="L109" s="20">
        <f t="shared" si="19"/>
        <v>1.52</v>
      </c>
      <c r="M109" s="59" t="e">
        <f t="shared" si="13"/>
        <v>#REF!</v>
      </c>
      <c r="N109" s="20">
        <f t="shared" si="20"/>
        <v>21.81</v>
      </c>
      <c r="O109" s="59" t="e">
        <f t="shared" si="15"/>
        <v>#REF!</v>
      </c>
    </row>
    <row r="110" spans="1:15" x14ac:dyDescent="0.25">
      <c r="A110" s="57">
        <v>98</v>
      </c>
      <c r="B110" s="57" t="s">
        <v>185</v>
      </c>
      <c r="C110" s="57"/>
      <c r="D110" s="57" t="e">
        <f>Лист1!#REF!</f>
        <v>#REF!</v>
      </c>
      <c r="E110" s="57">
        <v>34.17</v>
      </c>
      <c r="F110" s="59">
        <f t="shared" si="11"/>
        <v>40.320599999999999</v>
      </c>
      <c r="G110" s="48" t="e">
        <f t="shared" si="12"/>
        <v>#REF!</v>
      </c>
      <c r="H110" s="20">
        <f t="shared" si="16"/>
        <v>1.52</v>
      </c>
      <c r="I110" s="59" t="e">
        <f t="shared" si="17"/>
        <v>#REF!</v>
      </c>
      <c r="J110" s="20">
        <f t="shared" si="18"/>
        <v>21.81</v>
      </c>
      <c r="K110" s="59" t="e">
        <f t="shared" si="14"/>
        <v>#REF!</v>
      </c>
      <c r="L110" s="20">
        <f t="shared" si="19"/>
        <v>1.52</v>
      </c>
      <c r="M110" s="59" t="e">
        <f t="shared" si="13"/>
        <v>#REF!</v>
      </c>
      <c r="N110" s="20">
        <f t="shared" si="20"/>
        <v>21.81</v>
      </c>
      <c r="O110" s="59" t="e">
        <f t="shared" si="15"/>
        <v>#REF!</v>
      </c>
    </row>
    <row r="111" spans="1:15" s="47" customFormat="1" x14ac:dyDescent="0.25">
      <c r="A111" s="45" t="s">
        <v>187</v>
      </c>
      <c r="B111" s="45" t="s">
        <v>188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15" x14ac:dyDescent="0.25">
      <c r="A112" s="20">
        <v>99</v>
      </c>
      <c r="B112" s="57" t="s">
        <v>189</v>
      </c>
      <c r="C112" s="57">
        <v>14</v>
      </c>
      <c r="D112" s="57" t="e">
        <f>Лист1!#REF!</f>
        <v>#REF!</v>
      </c>
      <c r="E112" s="20">
        <v>32.020000000000003</v>
      </c>
      <c r="F112" s="48">
        <f>E112*1.18</f>
        <v>37.7836</v>
      </c>
      <c r="G112" s="48" t="e">
        <f>D112*E112*12</f>
        <v>#REF!</v>
      </c>
      <c r="H112" s="20">
        <v>1.54</v>
      </c>
      <c r="I112" s="59" t="e">
        <f>H112*D112*12</f>
        <v>#REF!</v>
      </c>
      <c r="J112" s="59">
        <v>21.97</v>
      </c>
      <c r="K112" s="59" t="e">
        <f>J112*D112*12</f>
        <v>#REF!</v>
      </c>
      <c r="L112" s="20">
        <v>1.54</v>
      </c>
      <c r="M112" s="59" t="e">
        <f t="shared" si="13"/>
        <v>#REF!</v>
      </c>
      <c r="N112" s="59">
        <v>21.97</v>
      </c>
      <c r="O112" s="59" t="e">
        <f t="shared" si="15"/>
        <v>#REF!</v>
      </c>
    </row>
    <row r="113" spans="1:15" x14ac:dyDescent="0.25">
      <c r="A113" s="20">
        <v>100</v>
      </c>
      <c r="B113" s="57" t="s">
        <v>190</v>
      </c>
      <c r="C113" s="57">
        <v>2</v>
      </c>
      <c r="D113" s="57" t="e">
        <f>Лист1!#REF!</f>
        <v>#REF!</v>
      </c>
      <c r="E113" s="20">
        <v>32.020000000000003</v>
      </c>
      <c r="F113" s="59">
        <f>E113*1.18</f>
        <v>37.7836</v>
      </c>
      <c r="G113" s="48" t="e">
        <f>D113*E113*12</f>
        <v>#REF!</v>
      </c>
      <c r="H113" s="20">
        <v>1.54</v>
      </c>
      <c r="I113" s="59" t="e">
        <f>H113*D113*12</f>
        <v>#REF!</v>
      </c>
      <c r="J113" s="59">
        <v>21.97</v>
      </c>
      <c r="K113" s="59" t="e">
        <f>J113*D113*12</f>
        <v>#REF!</v>
      </c>
      <c r="L113" s="20">
        <v>1.54</v>
      </c>
      <c r="M113" s="59" t="e">
        <f t="shared" si="13"/>
        <v>#REF!</v>
      </c>
      <c r="N113" s="59">
        <v>21.97</v>
      </c>
      <c r="O113" s="59" t="e">
        <f t="shared" si="15"/>
        <v>#REF!</v>
      </c>
    </row>
    <row r="114" spans="1:15" ht="47.25" customHeight="1" x14ac:dyDescent="0.25">
      <c r="A114" s="124" t="s">
        <v>192</v>
      </c>
      <c r="B114" s="12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s="47" customFormat="1" x14ac:dyDescent="0.25">
      <c r="A115" s="45" t="s">
        <v>193</v>
      </c>
      <c r="B115" s="45" t="s">
        <v>194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5" x14ac:dyDescent="0.25">
      <c r="A116" s="20">
        <v>101</v>
      </c>
      <c r="B116" s="57" t="s">
        <v>195</v>
      </c>
      <c r="C116" s="20">
        <v>4</v>
      </c>
      <c r="D116" s="20" t="e">
        <f>Лист1!#REF!</f>
        <v>#REF!</v>
      </c>
      <c r="E116" s="20">
        <v>19.190000000000001</v>
      </c>
      <c r="F116" s="59">
        <f>E116*1.18</f>
        <v>22.644200000000001</v>
      </c>
      <c r="G116" s="48" t="e">
        <f>D116*E116*12</f>
        <v>#REF!</v>
      </c>
      <c r="H116" s="83">
        <v>1.67</v>
      </c>
      <c r="I116" s="84" t="e">
        <f>H116*D116*12</f>
        <v>#REF!</v>
      </c>
      <c r="J116" s="83">
        <v>8.2899999999999991</v>
      </c>
      <c r="K116" s="59" t="e">
        <f>J116*D116*12</f>
        <v>#REF!</v>
      </c>
      <c r="L116" s="83">
        <v>1.67</v>
      </c>
      <c r="M116" s="59" t="e">
        <f>L116*D116*12</f>
        <v>#REF!</v>
      </c>
      <c r="N116" s="83">
        <v>8.2899999999999991</v>
      </c>
      <c r="O116" s="59" t="e">
        <f>N116*D116*12</f>
        <v>#REF!</v>
      </c>
    </row>
    <row r="117" spans="1:15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ht="47.25" customHeight="1" x14ac:dyDescent="0.25">
      <c r="A118" s="124" t="s">
        <v>196</v>
      </c>
      <c r="B118" s="12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s="47" customFormat="1" x14ac:dyDescent="0.25">
      <c r="A119" s="45" t="s">
        <v>197</v>
      </c>
      <c r="B119" s="45" t="s">
        <v>198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5" x14ac:dyDescent="0.25">
      <c r="A120" s="20">
        <v>102</v>
      </c>
      <c r="B120" s="57" t="s">
        <v>199</v>
      </c>
      <c r="C120" s="20">
        <v>2</v>
      </c>
      <c r="D120" s="20" t="e">
        <f>Лист1!#REF!</f>
        <v>#REF!</v>
      </c>
      <c r="E120" s="20">
        <v>14.18</v>
      </c>
      <c r="F120" s="59">
        <f>E120*1.18</f>
        <v>16.732399999999998</v>
      </c>
      <c r="G120" s="48" t="e">
        <f>D120*E120*12</f>
        <v>#REF!</v>
      </c>
      <c r="H120" s="83">
        <v>1.8</v>
      </c>
      <c r="I120" s="84" t="e">
        <f>H120*D120*12</f>
        <v>#REF!</v>
      </c>
      <c r="J120" s="83">
        <v>2.4</v>
      </c>
      <c r="K120" s="59" t="e">
        <f>J120*D120*12</f>
        <v>#REF!</v>
      </c>
      <c r="L120" s="83">
        <v>1.8</v>
      </c>
      <c r="M120" s="59" t="e">
        <f>L120*D120*12</f>
        <v>#REF!</v>
      </c>
      <c r="N120" s="83">
        <v>2.4</v>
      </c>
      <c r="O120" s="59" t="e">
        <f>N120*D120*12</f>
        <v>#REF!</v>
      </c>
    </row>
    <row r="121" spans="1:15" x14ac:dyDescent="0.25">
      <c r="A121" s="20">
        <v>103</v>
      </c>
      <c r="B121" s="57" t="s">
        <v>201</v>
      </c>
      <c r="C121" s="20">
        <v>6</v>
      </c>
      <c r="D121" s="20" t="e">
        <f>Лист1!#REF!</f>
        <v>#REF!</v>
      </c>
      <c r="E121" s="20">
        <v>14.18</v>
      </c>
      <c r="F121" s="59">
        <f>E121*1.18</f>
        <v>16.732399999999998</v>
      </c>
      <c r="G121" s="48" t="e">
        <f>D121*E121*12</f>
        <v>#REF!</v>
      </c>
      <c r="H121" s="83">
        <f>H120</f>
        <v>1.8</v>
      </c>
      <c r="I121" s="84" t="e">
        <f>H121*D121*12</f>
        <v>#REF!</v>
      </c>
      <c r="J121" s="83">
        <f>J120</f>
        <v>2.4</v>
      </c>
      <c r="K121" s="59" t="e">
        <f>J121*D121*12</f>
        <v>#REF!</v>
      </c>
      <c r="L121" s="83">
        <f>L120</f>
        <v>1.8</v>
      </c>
      <c r="M121" s="59" t="e">
        <f>L121*D121*12</f>
        <v>#REF!</v>
      </c>
      <c r="N121" s="83">
        <f>N120</f>
        <v>2.4</v>
      </c>
      <c r="O121" s="59" t="e">
        <f>N121*D121*12</f>
        <v>#REF!</v>
      </c>
    </row>
    <row r="122" spans="1:15" s="42" customFormat="1" ht="14.25" x14ac:dyDescent="0.2">
      <c r="A122" s="49"/>
      <c r="B122" s="49" t="s">
        <v>243</v>
      </c>
      <c r="C122" s="49" t="e">
        <f>#REF!+#REF!+#REF!+#REF!+#REF!</f>
        <v>#REF!</v>
      </c>
      <c r="D122" s="50"/>
      <c r="E122" s="50"/>
      <c r="F122" s="50"/>
      <c r="G122" s="50"/>
      <c r="H122" s="82"/>
      <c r="I122" s="85" t="e">
        <f>SUM(I8:I121)</f>
        <v>#REF!</v>
      </c>
      <c r="J122" s="82"/>
      <c r="K122" s="85" t="e">
        <f>SUM(K8:K121)</f>
        <v>#REF!</v>
      </c>
      <c r="L122" s="82"/>
      <c r="M122" s="85" t="e">
        <f>SUM(M8:M121)</f>
        <v>#REF!</v>
      </c>
      <c r="N122" s="82"/>
      <c r="O122" s="85" t="e">
        <f>SUM(O8:O121)</f>
        <v>#REF!</v>
      </c>
    </row>
    <row r="124" spans="1:15" x14ac:dyDescent="0.25">
      <c r="M124" s="87"/>
    </row>
  </sheetData>
  <mergeCells count="25">
    <mergeCell ref="L3:M3"/>
    <mergeCell ref="N3:O3"/>
    <mergeCell ref="L4:L5"/>
    <mergeCell ref="M4:M5"/>
    <mergeCell ref="N4:N5"/>
    <mergeCell ref="O4:O5"/>
    <mergeCell ref="H3:I3"/>
    <mergeCell ref="J3:K3"/>
    <mergeCell ref="H4:H5"/>
    <mergeCell ref="I4:I5"/>
    <mergeCell ref="J4:J5"/>
    <mergeCell ref="K4:K5"/>
    <mergeCell ref="A6:B6"/>
    <mergeCell ref="A99:B99"/>
    <mergeCell ref="A114:B114"/>
    <mergeCell ref="A118:B118"/>
    <mergeCell ref="C4:C5"/>
    <mergeCell ref="D4:D5"/>
    <mergeCell ref="E4:E5"/>
    <mergeCell ref="F4:F5"/>
    <mergeCell ref="G4:G5"/>
    <mergeCell ref="A2:G2"/>
    <mergeCell ref="A3:A5"/>
    <mergeCell ref="B3:B5"/>
    <mergeCell ref="E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3" sqref="A33"/>
    </sheetView>
  </sheetViews>
  <sheetFormatPr defaultRowHeight="14.25" x14ac:dyDescent="0.2"/>
  <cols>
    <col min="1" max="1" width="36.125" customWidth="1"/>
    <col min="3" max="3" width="12.125" customWidth="1"/>
    <col min="4" max="4" width="9.75" customWidth="1"/>
    <col min="5" max="5" width="13.125" customWidth="1"/>
    <col min="6" max="6" width="17.625" customWidth="1"/>
    <col min="7" max="7" width="16.25" customWidth="1"/>
    <col min="8" max="8" width="15.875" customWidth="1"/>
    <col min="10" max="10" width="20.5" customWidth="1"/>
    <col min="11" max="11" width="13.625" customWidth="1"/>
  </cols>
  <sheetData>
    <row r="1" spans="1:12" x14ac:dyDescent="0.2">
      <c r="B1" t="s">
        <v>257</v>
      </c>
      <c r="C1" t="s">
        <v>258</v>
      </c>
      <c r="D1" t="s">
        <v>259</v>
      </c>
      <c r="E1" t="s">
        <v>261</v>
      </c>
      <c r="F1" t="s">
        <v>260</v>
      </c>
      <c r="G1" t="s">
        <v>262</v>
      </c>
      <c r="H1" t="s">
        <v>264</v>
      </c>
      <c r="I1" t="s">
        <v>265</v>
      </c>
      <c r="J1" t="s">
        <v>266</v>
      </c>
      <c r="K1" t="s">
        <v>267</v>
      </c>
    </row>
    <row r="2" spans="1:12" x14ac:dyDescent="0.2">
      <c r="A2" s="20" t="s">
        <v>250</v>
      </c>
      <c r="B2" s="20">
        <v>2.97</v>
      </c>
      <c r="C2" s="20">
        <v>2.9</v>
      </c>
      <c r="D2" s="20">
        <v>17.239999999999998</v>
      </c>
      <c r="E2" s="20">
        <v>1.56</v>
      </c>
      <c r="F2" s="20">
        <v>10.96</v>
      </c>
      <c r="G2" s="57">
        <v>1.48</v>
      </c>
      <c r="H2" s="57">
        <v>4.8099999999999996</v>
      </c>
      <c r="I2" s="57">
        <v>9.85</v>
      </c>
      <c r="J2" s="57">
        <v>13</v>
      </c>
      <c r="K2" s="57">
        <v>9.56</v>
      </c>
      <c r="L2" s="57">
        <v>8.25</v>
      </c>
    </row>
    <row r="3" spans="1:12" x14ac:dyDescent="0.2">
      <c r="A3" s="20" t="s">
        <v>251</v>
      </c>
      <c r="B3" s="20">
        <v>4.04</v>
      </c>
      <c r="C3" s="20">
        <v>6.68</v>
      </c>
      <c r="D3" s="20"/>
      <c r="E3" s="20">
        <v>5.32</v>
      </c>
      <c r="F3" s="20"/>
      <c r="G3" s="57">
        <v>0.95</v>
      </c>
      <c r="H3" s="20"/>
      <c r="I3" s="20"/>
      <c r="J3" s="20"/>
      <c r="K3" s="20"/>
      <c r="L3" s="20"/>
    </row>
    <row r="4" spans="1:12" x14ac:dyDescent="0.2">
      <c r="A4" s="20" t="s">
        <v>252</v>
      </c>
      <c r="B4" s="20">
        <v>2.87</v>
      </c>
      <c r="C4" s="20">
        <v>2.36</v>
      </c>
      <c r="D4" s="20">
        <v>1.47</v>
      </c>
      <c r="E4" s="57">
        <v>2.95</v>
      </c>
      <c r="F4" s="57">
        <v>2.84</v>
      </c>
      <c r="G4" s="57">
        <v>1.55</v>
      </c>
      <c r="H4" s="57">
        <v>1.55</v>
      </c>
      <c r="I4" s="57">
        <v>1.62</v>
      </c>
      <c r="J4" s="57">
        <v>1.62</v>
      </c>
      <c r="K4" s="57">
        <v>1.62</v>
      </c>
      <c r="L4" s="57">
        <v>1.62</v>
      </c>
    </row>
    <row r="5" spans="1:12" x14ac:dyDescent="0.2">
      <c r="A5" s="20" t="s">
        <v>253</v>
      </c>
      <c r="B5" s="20">
        <v>1.9</v>
      </c>
      <c r="C5" s="20"/>
      <c r="D5" s="20"/>
      <c r="E5" s="20">
        <v>2.0499999999999998</v>
      </c>
      <c r="F5" s="20"/>
      <c r="G5" s="57">
        <v>2.5</v>
      </c>
      <c r="H5" s="20">
        <v>2.46</v>
      </c>
      <c r="I5" s="20">
        <v>2.4900000000000002</v>
      </c>
      <c r="J5" s="57">
        <v>2.4900000000000002</v>
      </c>
      <c r="K5" s="57">
        <v>2.4900000000000002</v>
      </c>
      <c r="L5" s="57">
        <v>2.4900000000000002</v>
      </c>
    </row>
    <row r="6" spans="1:12" x14ac:dyDescent="0.2">
      <c r="A6" s="20" t="s">
        <v>254</v>
      </c>
      <c r="B6" s="20">
        <v>0.47</v>
      </c>
      <c r="C6" s="20"/>
      <c r="D6" s="20"/>
      <c r="E6" s="20"/>
      <c r="F6" s="20"/>
      <c r="G6" s="20">
        <v>1.59</v>
      </c>
      <c r="H6" s="20"/>
      <c r="I6" s="20"/>
      <c r="J6" s="57">
        <v>0.27</v>
      </c>
      <c r="K6" s="20"/>
      <c r="L6" s="20"/>
    </row>
    <row r="7" spans="1:12" x14ac:dyDescent="0.2">
      <c r="A7" s="20" t="s">
        <v>255</v>
      </c>
      <c r="B7" s="20">
        <v>4.08</v>
      </c>
      <c r="C7" s="20">
        <v>3.12</v>
      </c>
      <c r="D7" s="20"/>
      <c r="E7" s="20">
        <v>4.25</v>
      </c>
      <c r="F7" s="20"/>
      <c r="G7" s="20">
        <f>2.84+2.37</f>
        <v>5.21</v>
      </c>
      <c r="H7" s="20">
        <f>2.8+2.64</f>
        <v>5.4399999999999995</v>
      </c>
      <c r="I7" s="20">
        <f>2.99+2.37+0.12</f>
        <v>5.48</v>
      </c>
      <c r="J7" s="20"/>
      <c r="K7" s="20"/>
      <c r="L7" s="20"/>
    </row>
    <row r="8" spans="1:12" x14ac:dyDescent="0.2">
      <c r="A8" s="20" t="s">
        <v>263</v>
      </c>
      <c r="B8" s="20"/>
      <c r="C8" s="20"/>
      <c r="D8" s="20"/>
      <c r="E8" s="20"/>
      <c r="F8" s="20"/>
      <c r="G8" s="20">
        <v>0.42</v>
      </c>
      <c r="H8" s="20">
        <v>4.21</v>
      </c>
      <c r="I8" s="20">
        <v>4.41</v>
      </c>
      <c r="J8" s="20"/>
      <c r="K8" s="57">
        <v>4.46</v>
      </c>
      <c r="L8" s="57">
        <v>4.42</v>
      </c>
    </row>
    <row r="9" spans="1:12" x14ac:dyDescent="0.2">
      <c r="A9" s="20" t="s">
        <v>256</v>
      </c>
      <c r="B9" s="20">
        <f t="shared" ref="B9:G9" si="0">SUM(B2:B8)</f>
        <v>16.329999999999998</v>
      </c>
      <c r="C9" s="20">
        <f t="shared" si="0"/>
        <v>15.059999999999999</v>
      </c>
      <c r="D9" s="20">
        <f t="shared" si="0"/>
        <v>18.709999999999997</v>
      </c>
      <c r="E9" s="20">
        <f t="shared" si="0"/>
        <v>16.130000000000003</v>
      </c>
      <c r="F9" s="20">
        <f t="shared" si="0"/>
        <v>13.8</v>
      </c>
      <c r="G9" s="20">
        <f t="shared" si="0"/>
        <v>13.700000000000001</v>
      </c>
      <c r="H9" s="20">
        <f>SUM(H2:H8)</f>
        <v>18.47</v>
      </c>
      <c r="I9" s="20">
        <f>SUM(I2:I8)</f>
        <v>23.849999999999998</v>
      </c>
      <c r="J9" s="20">
        <f>SUM(J2:J8)</f>
        <v>17.38</v>
      </c>
      <c r="K9" s="20">
        <f>SUM(K2:K8)</f>
        <v>18.13</v>
      </c>
      <c r="L9" s="20">
        <f>SUM(L2:L8)</f>
        <v>16.78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Подписание ДУ</vt:lpstr>
      <vt:lpstr>Свод по сост. на 02.06.15</vt:lpstr>
      <vt:lpstr>Лист1</vt:lpstr>
      <vt:lpstr>Лист2</vt:lpstr>
      <vt:lpstr>Лист4</vt:lpstr>
      <vt:lpstr>Лист5</vt:lpstr>
      <vt:lpstr>Лист3</vt:lpstr>
      <vt:lpstr>Лист1!Заголовки_для_печати</vt:lpstr>
      <vt:lpstr>Лист1!Область_печати</vt:lpstr>
      <vt:lpstr>'Свод по сост. на 02.06.15'!Область_печати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Золотарева</dc:creator>
  <cp:lastModifiedBy>Екатерина А. Овечкина</cp:lastModifiedBy>
  <cp:lastPrinted>2016-01-28T06:56:00Z</cp:lastPrinted>
  <dcterms:created xsi:type="dcterms:W3CDTF">2014-01-21T02:34:25Z</dcterms:created>
  <dcterms:modified xsi:type="dcterms:W3CDTF">2016-03-21T04:47:55Z</dcterms:modified>
</cp:coreProperties>
</file>