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15" windowWidth="18195" windowHeight="11580" activeTab="1"/>
  </bookViews>
  <sheets>
    <sheet name="Приложение 1" sheetId="1" r:id="rId1"/>
    <sheet name="приложение4" sheetId="5" r:id="rId2"/>
    <sheet name="Приложение 2" sheetId="3" r:id="rId3"/>
    <sheet name="приложение3" sheetId="6" r:id="rId4"/>
  </sheets>
  <calcPr calcId="144525"/>
</workbook>
</file>

<file path=xl/calcChain.xml><?xml version="1.0" encoding="utf-8"?>
<calcChain xmlns="http://schemas.openxmlformats.org/spreadsheetml/2006/main">
  <c r="H48" i="6" l="1"/>
  <c r="I48" i="6"/>
  <c r="G48" i="6"/>
  <c r="I179" i="6"/>
  <c r="H179" i="6"/>
  <c r="I185" i="6"/>
  <c r="H185" i="6"/>
  <c r="I181" i="6"/>
  <c r="H181" i="6"/>
  <c r="I182" i="6"/>
  <c r="H182" i="6"/>
  <c r="I153" i="6"/>
  <c r="I152" i="6" s="1"/>
  <c r="H152" i="6"/>
  <c r="H153" i="6"/>
  <c r="H144" i="6"/>
  <c r="I145" i="6"/>
  <c r="I144" i="6" s="1"/>
  <c r="H145" i="6"/>
  <c r="H137" i="6"/>
  <c r="I137" i="6"/>
  <c r="G137" i="6"/>
  <c r="H138" i="6"/>
  <c r="I138" i="6"/>
  <c r="G138" i="6"/>
  <c r="H67" i="6"/>
  <c r="I67" i="6"/>
  <c r="G67" i="6"/>
  <c r="G34" i="6"/>
  <c r="G33" i="6" s="1"/>
  <c r="G32" i="6" s="1"/>
  <c r="I34" i="6"/>
  <c r="I33" i="6" s="1"/>
  <c r="I32" i="6" s="1"/>
  <c r="H34" i="6"/>
  <c r="H33" i="6" s="1"/>
  <c r="H32" i="6" s="1"/>
  <c r="G191" i="6" l="1"/>
  <c r="G190" i="6" s="1"/>
  <c r="G189" i="6" s="1"/>
  <c r="G101" i="6"/>
  <c r="G100" i="6" s="1"/>
  <c r="G99" i="6" s="1"/>
  <c r="G98" i="6" s="1"/>
  <c r="G142" i="6"/>
  <c r="G141" i="6" s="1"/>
  <c r="G140" i="6" s="1"/>
  <c r="H30" i="6"/>
  <c r="H29" i="6" s="1"/>
  <c r="H28" i="6" s="1"/>
  <c r="I30" i="6"/>
  <c r="I29" i="6" s="1"/>
  <c r="I28" i="6" s="1"/>
  <c r="G30" i="6"/>
  <c r="G29" i="6" s="1"/>
  <c r="G28" i="6" s="1"/>
  <c r="I191" i="6"/>
  <c r="I190" i="6" s="1"/>
  <c r="I189" i="6" s="1"/>
  <c r="H191" i="6"/>
  <c r="H190" i="6" s="1"/>
  <c r="H189" i="6" s="1"/>
  <c r="I184" i="6"/>
  <c r="I180" i="6" s="1"/>
  <c r="H184" i="6"/>
  <c r="H180" i="6" s="1"/>
  <c r="I177" i="6"/>
  <c r="I176" i="6" s="1"/>
  <c r="I175" i="6" s="1"/>
  <c r="I174" i="6" s="1"/>
  <c r="H177" i="6"/>
  <c r="H176" i="6" s="1"/>
  <c r="H175" i="6" s="1"/>
  <c r="H174" i="6" s="1"/>
  <c r="G177" i="6"/>
  <c r="G176" i="6" s="1"/>
  <c r="G175" i="6" s="1"/>
  <c r="G174" i="6" s="1"/>
  <c r="G173" i="6" s="1"/>
  <c r="I171" i="6"/>
  <c r="I170" i="6" s="1"/>
  <c r="I169" i="6" s="1"/>
  <c r="H171" i="6"/>
  <c r="H170" i="6" s="1"/>
  <c r="H169" i="6" s="1"/>
  <c r="G171" i="6"/>
  <c r="G170" i="6" s="1"/>
  <c r="G169" i="6" s="1"/>
  <c r="I166" i="6"/>
  <c r="I165" i="6" s="1"/>
  <c r="I164" i="6" s="1"/>
  <c r="I163" i="6" s="1"/>
  <c r="I162" i="6" s="1"/>
  <c r="H166" i="6"/>
  <c r="H165" i="6" s="1"/>
  <c r="H164" i="6" s="1"/>
  <c r="H163" i="6" s="1"/>
  <c r="H162" i="6" s="1"/>
  <c r="G166" i="6"/>
  <c r="G165" i="6" s="1"/>
  <c r="G164" i="6" s="1"/>
  <c r="G163" i="6" s="1"/>
  <c r="G162" i="6" s="1"/>
  <c r="I160" i="6"/>
  <c r="I159" i="6" s="1"/>
  <c r="H160" i="6"/>
  <c r="H159" i="6" s="1"/>
  <c r="G160" i="6"/>
  <c r="G159" i="6" s="1"/>
  <c r="I157" i="6"/>
  <c r="I156" i="6" s="1"/>
  <c r="H157" i="6"/>
  <c r="H156" i="6" s="1"/>
  <c r="G157" i="6"/>
  <c r="G156" i="6" s="1"/>
  <c r="I150" i="6"/>
  <c r="I149" i="6" s="1"/>
  <c r="I148" i="6" s="1"/>
  <c r="H150" i="6"/>
  <c r="H149" i="6" s="1"/>
  <c r="H148" i="6" s="1"/>
  <c r="G150" i="6"/>
  <c r="G149" i="6" s="1"/>
  <c r="G148" i="6" s="1"/>
  <c r="I142" i="6"/>
  <c r="I141" i="6" s="1"/>
  <c r="I140" i="6" s="1"/>
  <c r="H142" i="6"/>
  <c r="H141" i="6" s="1"/>
  <c r="H140" i="6" s="1"/>
  <c r="I135" i="6"/>
  <c r="I134" i="6" s="1"/>
  <c r="I133" i="6" s="1"/>
  <c r="I132" i="6" s="1"/>
  <c r="H135" i="6"/>
  <c r="H134" i="6" s="1"/>
  <c r="H133" i="6" s="1"/>
  <c r="H132" i="6" s="1"/>
  <c r="G135" i="6"/>
  <c r="G134" i="6" s="1"/>
  <c r="G133" i="6" s="1"/>
  <c r="G132" i="6" s="1"/>
  <c r="I129" i="6"/>
  <c r="I128" i="6" s="1"/>
  <c r="H129" i="6"/>
  <c r="H128" i="6" s="1"/>
  <c r="G129" i="6"/>
  <c r="G128" i="6" s="1"/>
  <c r="I126" i="6"/>
  <c r="I125" i="6" s="1"/>
  <c r="H126" i="6"/>
  <c r="H125" i="6" s="1"/>
  <c r="G126" i="6"/>
  <c r="G125" i="6" s="1"/>
  <c r="G124" i="6" s="1"/>
  <c r="G123" i="6" s="1"/>
  <c r="I121" i="6"/>
  <c r="I120" i="6" s="1"/>
  <c r="H121" i="6"/>
  <c r="H120" i="6" s="1"/>
  <c r="G121" i="6"/>
  <c r="G120" i="6" s="1"/>
  <c r="I118" i="6"/>
  <c r="I117" i="6" s="1"/>
  <c r="H118" i="6"/>
  <c r="H117" i="6" s="1"/>
  <c r="G118" i="6"/>
  <c r="G117" i="6" s="1"/>
  <c r="I113" i="6"/>
  <c r="I112" i="6" s="1"/>
  <c r="H113" i="6"/>
  <c r="H112" i="6" s="1"/>
  <c r="G113" i="6"/>
  <c r="G112" i="6" s="1"/>
  <c r="I110" i="6"/>
  <c r="I109" i="6" s="1"/>
  <c r="H110" i="6"/>
  <c r="H109" i="6" s="1"/>
  <c r="G110" i="6"/>
  <c r="G109" i="6" s="1"/>
  <c r="I107" i="6"/>
  <c r="I106" i="6" s="1"/>
  <c r="H107" i="6"/>
  <c r="H106" i="6" s="1"/>
  <c r="G107" i="6"/>
  <c r="G106" i="6" s="1"/>
  <c r="I101" i="6"/>
  <c r="I100" i="6" s="1"/>
  <c r="I99" i="6" s="1"/>
  <c r="H101" i="6"/>
  <c r="H100" i="6" s="1"/>
  <c r="H99" i="6" s="1"/>
  <c r="H98" i="6" s="1"/>
  <c r="I96" i="6"/>
  <c r="I95" i="6" s="1"/>
  <c r="H96" i="6"/>
  <c r="H95" i="6" s="1"/>
  <c r="G96" i="6"/>
  <c r="G95" i="6" s="1"/>
  <c r="I93" i="6"/>
  <c r="I92" i="6" s="1"/>
  <c r="H93" i="6"/>
  <c r="H92" i="6" s="1"/>
  <c r="G93" i="6"/>
  <c r="G92" i="6" s="1"/>
  <c r="I88" i="6"/>
  <c r="I87" i="6" s="1"/>
  <c r="I86" i="6" s="1"/>
  <c r="H88" i="6"/>
  <c r="H87" i="6" s="1"/>
  <c r="H86" i="6" s="1"/>
  <c r="G88" i="6"/>
  <c r="G87" i="6" s="1"/>
  <c r="G86" i="6" s="1"/>
  <c r="I83" i="6"/>
  <c r="H83" i="6"/>
  <c r="G83" i="6"/>
  <c r="I81" i="6"/>
  <c r="H81" i="6"/>
  <c r="G81" i="6"/>
  <c r="I78" i="6"/>
  <c r="I77" i="6" s="1"/>
  <c r="H78" i="6"/>
  <c r="H77" i="6" s="1"/>
  <c r="G78" i="6"/>
  <c r="G77" i="6" s="1"/>
  <c r="I72" i="6"/>
  <c r="I71" i="6" s="1"/>
  <c r="H72" i="6"/>
  <c r="H71" i="6" s="1"/>
  <c r="G72" i="6"/>
  <c r="G71" i="6" s="1"/>
  <c r="I69" i="6"/>
  <c r="H69" i="6"/>
  <c r="G69" i="6"/>
  <c r="I65" i="6"/>
  <c r="I64" i="6" s="1"/>
  <c r="H65" i="6"/>
  <c r="G65" i="6"/>
  <c r="G64" i="6" s="1"/>
  <c r="G63" i="6" s="1"/>
  <c r="I61" i="6"/>
  <c r="I60" i="6" s="1"/>
  <c r="H61" i="6"/>
  <c r="H60" i="6" s="1"/>
  <c r="I58" i="6"/>
  <c r="I57" i="6" s="1"/>
  <c r="H58" i="6"/>
  <c r="H57" i="6" s="1"/>
  <c r="G58" i="6"/>
  <c r="G57" i="6" s="1"/>
  <c r="I55" i="6"/>
  <c r="I54" i="6" s="1"/>
  <c r="H55" i="6"/>
  <c r="H54" i="6" s="1"/>
  <c r="G55" i="6"/>
  <c r="G54" i="6" s="1"/>
  <c r="I52" i="6"/>
  <c r="H52" i="6"/>
  <c r="I50" i="6"/>
  <c r="H50" i="6"/>
  <c r="G50" i="6"/>
  <c r="G49" i="6" s="1"/>
  <c r="I46" i="6"/>
  <c r="I45" i="6" s="1"/>
  <c r="H46" i="6"/>
  <c r="H45" i="6" s="1"/>
  <c r="G46" i="6"/>
  <c r="G45" i="6" s="1"/>
  <c r="I43" i="6"/>
  <c r="I42" i="6" s="1"/>
  <c r="H43" i="6"/>
  <c r="H42" i="6" s="1"/>
  <c r="G43" i="6"/>
  <c r="G42" i="6" s="1"/>
  <c r="I38" i="6"/>
  <c r="I37" i="6" s="1"/>
  <c r="I36" i="6" s="1"/>
  <c r="I9" i="6" s="1"/>
  <c r="I8" i="6" s="1"/>
  <c r="H38" i="6"/>
  <c r="H37" i="6" s="1"/>
  <c r="H36" i="6" s="1"/>
  <c r="G38" i="6"/>
  <c r="G37" i="6" s="1"/>
  <c r="G36" i="6" s="1"/>
  <c r="I26" i="6"/>
  <c r="I25" i="6" s="1"/>
  <c r="I24" i="6" s="1"/>
  <c r="H26" i="6"/>
  <c r="H25" i="6" s="1"/>
  <c r="H24" i="6" s="1"/>
  <c r="G26" i="6"/>
  <c r="G25" i="6" s="1"/>
  <c r="G24" i="6" s="1"/>
  <c r="I22" i="6"/>
  <c r="H22" i="6"/>
  <c r="G22" i="6"/>
  <c r="I20" i="6"/>
  <c r="H20" i="6"/>
  <c r="G20" i="6"/>
  <c r="I18" i="6"/>
  <c r="H18" i="6"/>
  <c r="G18" i="6"/>
  <c r="I13" i="6"/>
  <c r="I12" i="6" s="1"/>
  <c r="I11" i="6" s="1"/>
  <c r="I10" i="6" s="1"/>
  <c r="H13" i="6"/>
  <c r="H12" i="6" s="1"/>
  <c r="H11" i="6" s="1"/>
  <c r="H10" i="6" s="1"/>
  <c r="G13" i="6"/>
  <c r="G12" i="6" s="1"/>
  <c r="G11" i="6" s="1"/>
  <c r="G10" i="6" s="1"/>
  <c r="H64" i="6" l="1"/>
  <c r="H105" i="6"/>
  <c r="G105" i="6"/>
  <c r="G104" i="6" s="1"/>
  <c r="H104" i="6"/>
  <c r="I105" i="6"/>
  <c r="I104" i="6" s="1"/>
  <c r="G41" i="6"/>
  <c r="H41" i="6"/>
  <c r="G188" i="6"/>
  <c r="H124" i="6"/>
  <c r="H123" i="6" s="1"/>
  <c r="G91" i="6"/>
  <c r="G90" i="6" s="1"/>
  <c r="G85" i="6" s="1"/>
  <c r="G116" i="6"/>
  <c r="G115" i="6" s="1"/>
  <c r="H63" i="6"/>
  <c r="G80" i="6"/>
  <c r="G76" i="6" s="1"/>
  <c r="G75" i="6" s="1"/>
  <c r="G74" i="6" s="1"/>
  <c r="G168" i="6"/>
  <c r="I49" i="6"/>
  <c r="G155" i="6"/>
  <c r="I188" i="6"/>
  <c r="H173" i="6"/>
  <c r="I173" i="6"/>
  <c r="I168" i="6"/>
  <c r="H168" i="6"/>
  <c r="I155" i="6"/>
  <c r="I124" i="6"/>
  <c r="I123" i="6" s="1"/>
  <c r="I116" i="6"/>
  <c r="I115" i="6" s="1"/>
  <c r="I98" i="6"/>
  <c r="H91" i="6"/>
  <c r="H90" i="6" s="1"/>
  <c r="H85" i="6" s="1"/>
  <c r="I91" i="6"/>
  <c r="I90" i="6" s="1"/>
  <c r="I80" i="6"/>
  <c r="I76" i="6" s="1"/>
  <c r="I75" i="6" s="1"/>
  <c r="I74" i="6" s="1"/>
  <c r="I63" i="6"/>
  <c r="H49" i="6"/>
  <c r="I41" i="6"/>
  <c r="I17" i="6"/>
  <c r="I16" i="6" s="1"/>
  <c r="I15" i="6" s="1"/>
  <c r="H17" i="6"/>
  <c r="H16" i="6" s="1"/>
  <c r="H15" i="6" s="1"/>
  <c r="H116" i="6"/>
  <c r="H115" i="6" s="1"/>
  <c r="G17" i="6"/>
  <c r="G16" i="6" s="1"/>
  <c r="G15" i="6" s="1"/>
  <c r="H80" i="6"/>
  <c r="H76" i="6" s="1"/>
  <c r="H75" i="6" s="1"/>
  <c r="H74" i="6" s="1"/>
  <c r="H155" i="6"/>
  <c r="H188" i="6"/>
  <c r="G103" i="6" l="1"/>
  <c r="I103" i="6"/>
  <c r="H103" i="6"/>
  <c r="G40" i="6"/>
  <c r="G9" i="6" s="1"/>
  <c r="G147" i="6"/>
  <c r="H40" i="6"/>
  <c r="I147" i="6"/>
  <c r="I131" i="6" s="1"/>
  <c r="H147" i="6"/>
  <c r="H131" i="6" s="1"/>
  <c r="G131" i="6"/>
  <c r="I85" i="6"/>
  <c r="I40" i="6"/>
  <c r="H9" i="6" l="1"/>
  <c r="H8" i="6" s="1"/>
  <c r="H193" i="6" s="1"/>
  <c r="G8" i="6"/>
  <c r="G193" i="6" s="1"/>
  <c r="I193" i="6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7" i="3"/>
  <c r="G7" i="3"/>
  <c r="F33" i="1"/>
  <c r="G33" i="1"/>
  <c r="F34" i="1"/>
  <c r="G34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31" i="1"/>
  <c r="G32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E63" i="1"/>
  <c r="E33" i="1"/>
  <c r="F50" i="1"/>
  <c r="F51" i="1"/>
  <c r="F52" i="1"/>
  <c r="F53" i="1"/>
  <c r="F56" i="1"/>
  <c r="F58" i="1"/>
  <c r="F60" i="1"/>
  <c r="F63" i="1"/>
  <c r="F65" i="1"/>
  <c r="F68" i="1"/>
  <c r="F48" i="1"/>
  <c r="F49" i="1"/>
  <c r="D35" i="1" l="1"/>
  <c r="C73" i="1"/>
  <c r="D70" i="1"/>
  <c r="E70" i="1"/>
  <c r="C70" i="1"/>
  <c r="C69" i="1"/>
  <c r="C67" i="1"/>
  <c r="C66" i="1" s="1"/>
  <c r="C63" i="1"/>
  <c r="C64" i="1"/>
  <c r="C59" i="1"/>
  <c r="C57" i="1"/>
  <c r="C52" i="1"/>
  <c r="C51" i="1" s="1"/>
  <c r="C50" i="1" s="1"/>
  <c r="C48" i="1"/>
  <c r="C46" i="1"/>
  <c r="C45" i="1" s="1"/>
  <c r="C42" i="1"/>
  <c r="C43" i="1"/>
  <c r="C39" i="1"/>
  <c r="C37" i="1"/>
  <c r="C35" i="1"/>
  <c r="C33" i="1"/>
  <c r="C28" i="1"/>
  <c r="C25" i="1"/>
  <c r="C23" i="1"/>
  <c r="C21" i="1"/>
  <c r="C18" i="1"/>
  <c r="C10" i="1"/>
  <c r="C9" i="1" s="1"/>
  <c r="C15" i="1"/>
  <c r="C14" i="1" s="1"/>
  <c r="C62" i="1" l="1"/>
  <c r="C61" i="1" s="1"/>
  <c r="C41" i="1"/>
  <c r="C32" i="1"/>
  <c r="C31" i="1" s="1"/>
  <c r="C20" i="1"/>
  <c r="C17" i="1" s="1"/>
  <c r="D7" i="3"/>
  <c r="E7" i="3"/>
  <c r="F7" i="3"/>
  <c r="G11" i="3"/>
  <c r="G12" i="3"/>
  <c r="C8" i="1" l="1"/>
  <c r="C75" i="1" s="1"/>
  <c r="G34" i="3"/>
  <c r="G23" i="3"/>
  <c r="D69" i="1"/>
  <c r="E18" i="1" l="1"/>
  <c r="E14" i="1"/>
  <c r="E73" i="1" l="1"/>
  <c r="F73" i="1"/>
  <c r="D73" i="1"/>
  <c r="D33" i="1" l="1"/>
  <c r="F11" i="1" l="1"/>
  <c r="F12" i="1"/>
  <c r="F13" i="1"/>
  <c r="F16" i="1"/>
  <c r="F19" i="1"/>
  <c r="F22" i="1"/>
  <c r="F24" i="1"/>
  <c r="F36" i="1"/>
  <c r="F40" i="1"/>
  <c r="F44" i="1"/>
  <c r="F47" i="1"/>
  <c r="F70" i="1"/>
  <c r="F71" i="1"/>
  <c r="F72" i="1"/>
  <c r="F32" i="3" l="1"/>
  <c r="E32" i="3"/>
  <c r="E29" i="1" l="1"/>
  <c r="D29" i="1"/>
  <c r="E28" i="1" l="1"/>
  <c r="D28" i="1"/>
  <c r="E59" i="1"/>
  <c r="F59" i="1" s="1"/>
  <c r="D59" i="1"/>
  <c r="G8" i="3" l="1"/>
  <c r="G9" i="3"/>
  <c r="G10" i="3"/>
  <c r="G13" i="3"/>
  <c r="G15" i="3"/>
  <c r="G17" i="3"/>
  <c r="G18" i="3"/>
  <c r="G19" i="3"/>
  <c r="G21" i="3"/>
  <c r="G22" i="3"/>
  <c r="G25" i="3"/>
  <c r="G26" i="3"/>
  <c r="G27" i="3"/>
  <c r="G29" i="3"/>
  <c r="G31" i="3"/>
  <c r="G33" i="3"/>
  <c r="G36" i="3"/>
  <c r="D15" i="1" l="1"/>
  <c r="F15" i="1" s="1"/>
  <c r="F55" i="1"/>
  <c r="D55" i="1"/>
  <c r="E52" i="1"/>
  <c r="D52" i="1"/>
  <c r="D51" i="1" s="1"/>
  <c r="D50" i="1" s="1"/>
  <c r="D21" i="1"/>
  <c r="D18" i="1"/>
  <c r="F21" i="1" l="1"/>
  <c r="F18" i="1"/>
  <c r="D14" i="1"/>
  <c r="F14" i="1" s="1"/>
  <c r="E51" i="1"/>
  <c r="E50" i="1" s="1"/>
  <c r="D20" i="3"/>
  <c r="F20" i="3"/>
  <c r="E20" i="3"/>
  <c r="D32" i="3"/>
  <c r="G32" i="3"/>
  <c r="F57" i="1"/>
  <c r="E69" i="1"/>
  <c r="E43" i="1"/>
  <c r="D43" i="1"/>
  <c r="E42" i="1"/>
  <c r="D42" i="1"/>
  <c r="E37" i="1"/>
  <c r="D37" i="1"/>
  <c r="E26" i="1"/>
  <c r="D26" i="1"/>
  <c r="D25" i="1" s="1"/>
  <c r="F42" i="1" l="1"/>
  <c r="F69" i="1"/>
  <c r="E54" i="1"/>
  <c r="F54" i="1" s="1"/>
  <c r="F43" i="1"/>
  <c r="E25" i="1"/>
  <c r="G20" i="3"/>
  <c r="E46" i="1"/>
  <c r="D46" i="1"/>
  <c r="E39" i="1"/>
  <c r="D39" i="1"/>
  <c r="F39" i="1" l="1"/>
  <c r="F46" i="1"/>
  <c r="E10" i="1"/>
  <c r="D10" i="1"/>
  <c r="F10" i="1" l="1"/>
  <c r="D23" i="1"/>
  <c r="E35" i="1"/>
  <c r="F35" i="1" l="1"/>
  <c r="E32" i="1"/>
  <c r="D32" i="1"/>
  <c r="D31" i="1" s="1"/>
  <c r="E67" i="1"/>
  <c r="F67" i="1" s="1"/>
  <c r="D67" i="1"/>
  <c r="D66" i="1" s="1"/>
  <c r="E64" i="1"/>
  <c r="F64" i="1" s="1"/>
  <c r="D64" i="1"/>
  <c r="D63" i="1" s="1"/>
  <c r="D62" i="1" l="1"/>
  <c r="D61" i="1" s="1"/>
  <c r="F32" i="1"/>
  <c r="E66" i="1"/>
  <c r="F66" i="1" s="1"/>
  <c r="E31" i="1"/>
  <c r="D57" i="1"/>
  <c r="E48" i="1"/>
  <c r="D48" i="1"/>
  <c r="E14" i="3"/>
  <c r="F14" i="3"/>
  <c r="D14" i="3"/>
  <c r="F31" i="1" l="1"/>
  <c r="D54" i="1"/>
  <c r="G14" i="3"/>
  <c r="E62" i="1"/>
  <c r="E45" i="1"/>
  <c r="D45" i="1"/>
  <c r="D41" i="1" s="1"/>
  <c r="E23" i="1"/>
  <c r="E61" i="1" l="1"/>
  <c r="F61" i="1" s="1"/>
  <c r="F62" i="1"/>
  <c r="F23" i="1"/>
  <c r="F45" i="1"/>
  <c r="E41" i="1"/>
  <c r="F41" i="1" l="1"/>
  <c r="E35" i="3"/>
  <c r="F35" i="3"/>
  <c r="D35" i="3"/>
  <c r="E30" i="3"/>
  <c r="F30" i="3"/>
  <c r="D30" i="3"/>
  <c r="E28" i="3"/>
  <c r="F28" i="3"/>
  <c r="D28" i="3"/>
  <c r="E24" i="3"/>
  <c r="F24" i="3"/>
  <c r="D24" i="3"/>
  <c r="E16" i="3"/>
  <c r="F16" i="3"/>
  <c r="D16" i="3"/>
  <c r="E9" i="1"/>
  <c r="D9" i="1"/>
  <c r="E20" i="1"/>
  <c r="D20" i="1"/>
  <c r="F20" i="1" l="1"/>
  <c r="E37" i="3"/>
  <c r="F9" i="1"/>
  <c r="G30" i="3"/>
  <c r="G24" i="3"/>
  <c r="G16" i="3"/>
  <c r="G28" i="3"/>
  <c r="G35" i="3"/>
  <c r="D37" i="3"/>
  <c r="C10" i="5"/>
  <c r="F37" i="3"/>
  <c r="D17" i="1"/>
  <c r="D8" i="1" s="1"/>
  <c r="E17" i="1"/>
  <c r="D10" i="5" l="1"/>
  <c r="F17" i="1"/>
  <c r="E8" i="1"/>
  <c r="G8" i="1" s="1"/>
  <c r="D75" i="1"/>
  <c r="G37" i="3"/>
  <c r="E75" i="1" l="1"/>
  <c r="C9" i="5"/>
  <c r="C8" i="5" s="1"/>
  <c r="C11" i="5" s="1"/>
  <c r="F8" i="1"/>
  <c r="D9" i="5" l="1"/>
  <c r="D8" i="5" s="1"/>
  <c r="D11" i="5" s="1"/>
  <c r="G75" i="1"/>
  <c r="F75" i="1"/>
</calcChain>
</file>

<file path=xl/sharedStrings.xml><?xml version="1.0" encoding="utf-8"?>
<sst xmlns="http://schemas.openxmlformats.org/spreadsheetml/2006/main" count="1094" uniqueCount="383">
  <si>
    <t>(тыс. руб.)</t>
  </si>
  <si>
    <t>Код БК</t>
  </si>
  <si>
    <t>Наименование доходного источника</t>
  </si>
  <si>
    <t>Кассовое исполнение</t>
  </si>
  <si>
    <t>НАЛОГОВЫЕ И НЕНАЛОГОВЫЕ ДОХОДЫ</t>
  </si>
  <si>
    <t>НАЛОГИ НА ПРИБЫЛЬ, ДОХОДЫ</t>
  </si>
  <si>
    <t>000 10102000010000 110</t>
  </si>
  <si>
    <t>Налог на доходы физических лиц</t>
  </si>
  <si>
    <t>182 10102010010000 110</t>
  </si>
  <si>
    <t>000 10600000000000 000</t>
  </si>
  <si>
    <t>НАЛОГИ НА ИМУЩЕСТВО</t>
  </si>
  <si>
    <t>Налог на имущество физических лиц</t>
  </si>
  <si>
    <t>Земельный налог</t>
  </si>
  <si>
    <t>ДОХОДЫ ОТ ИСПОЛЬЗОВАНИЯ ИМУЩЕСТВА, НАХОДЯЩЕГОСЯ В ГОСУДАРСТВЕННОЙ И МУНИЦИПАЛЬНОЙ СОБСТВЕННОСТИ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</si>
  <si>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</si>
  <si>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</si>
  <si>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</si>
  <si>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</si>
  <si>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</si>
  <si>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</si>
  <si>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</si>
  <si>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</si>
  <si>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Уточненный план</t>
  </si>
  <si>
    <t>Приложение 1</t>
  </si>
  <si>
    <t>к решению Боровской</t>
  </si>
  <si>
    <t>поселковой Думы</t>
  </si>
  <si>
    <t>Доходы бюджета муниципального образования поселок Боровский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</si>
  <si>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</si>
  <si>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</si>
  <si>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компенсации затрат государства</t>
  </si>
  <si>
    <t>Прочие доходы от компенсации затрат государства</t>
  </si>
  <si>
    <t>Доходы от реализации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</si>
  <si>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Дотации бюджетам поселений на выравнивание бюджетной обеспеченности</t>
  </si>
  <si>
    <t xml:space="preserve">Субвенции бюджетам на осуществление первичного воинского учета на территориях, где отсутствуют военные комиссариаты  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</si>
  <si>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</si>
  <si>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Приложение 2</t>
  </si>
  <si>
    <t>Наименование</t>
  </si>
  <si>
    <t>Раз-дел</t>
  </si>
  <si>
    <t>Под-раз-дел</t>
  </si>
  <si>
    <t>2</t>
  </si>
  <si>
    <t>4</t>
  </si>
  <si>
    <t>ОБЩЕГОСУДАРСТВЕННЫЕ ВОПРОСЫ</t>
  </si>
  <si>
    <t>01</t>
  </si>
  <si>
    <t>02</t>
  </si>
  <si>
    <t>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</si>
  <si>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</si>
  <si>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</si>
  <si>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07</t>
  </si>
  <si>
    <t>11</t>
  </si>
  <si>
    <t>Другие общегосударственные вопросы</t>
  </si>
  <si>
    <t>13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</si>
  <si>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</si>
  <si>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</si>
  <si>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</si>
  <si>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</si>
  <si>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</si>
  <si>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</si>
  <si>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08</t>
  </si>
  <si>
    <t>10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</si>
  <si>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</si>
  <si>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</si>
  <si>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</si>
  <si>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</si>
  <si>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Жилищное хозяйство</t>
  </si>
  <si>
    <t>Коммунальное хозяйство</t>
  </si>
  <si>
    <t>Благоустройство</t>
  </si>
  <si>
    <t>ОБРАЗОВАНИЕ</t>
  </si>
  <si>
    <t>Молодежная политика и оздоровление детей</t>
  </si>
  <si>
    <t>КУЛЬТУРА, КИНЕМАТОГРАФИЯ</t>
  </si>
  <si>
    <t>Культура</t>
  </si>
  <si>
    <t>СОЦИАЛЬНАЯ ПОЛИТИКА</t>
  </si>
  <si>
    <t>Пенсионное обеспечение</t>
  </si>
  <si>
    <t>ФИЗИЧЕСКАЯ КУЛЬТУРА И СПОРТ</t>
  </si>
  <si>
    <t>Массовый спорт</t>
  </si>
  <si>
    <t>Итого</t>
  </si>
  <si>
    <t>Мобилизационная и вневойсковая подготовка</t>
  </si>
  <si>
    <t>НАЦИОНАЛЬНАЯ ОБОРОНА</t>
  </si>
  <si>
    <t>Дорожное хозяйство (дорожные фонды)</t>
  </si>
  <si>
    <t>Расходы бюджета муниципального образования поселок Боровский по</t>
  </si>
  <si>
    <t>Обеспечение пожарной безопасности</t>
  </si>
  <si>
    <t>Код бюджетной классификации</t>
  </si>
  <si>
    <t xml:space="preserve">Наименование кода </t>
  </si>
  <si>
    <t>План</t>
  </si>
  <si>
    <t>Исполнено</t>
  </si>
  <si>
    <t>066 01 05 00 00 10 0000 000</t>
  </si>
  <si>
    <t>Изменение остатков средств на счетах по учету средств бюджета</t>
  </si>
  <si>
    <t>066 01 05 02 01 10 0000 510</t>
  </si>
  <si>
    <t>Увеличение прочих остатков денежных  средств бюджетов</t>
  </si>
  <si>
    <t>066 01 05 02 01 10 0000 610</t>
  </si>
  <si>
    <t>Уменьшение прочих  остатков денежных средств бюджетов</t>
  </si>
  <si>
    <t>ВСЕГО источников внутреннего финансирования</t>
  </si>
  <si>
    <t>Исполнение бюджета</t>
  </si>
  <si>
    <t>по источникам финансирования дефицита бюджета</t>
  </si>
  <si>
    <t xml:space="preserve"> Прочие поступления от денежных взысканий (штрафов) и
 иных сумм в возмещение ущерба
</t>
  </si>
  <si>
    <t>ШТРАФЫ, САНКЦИИ, ВОЗМЕЩЕНИЕ УЩЕРБА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</si>
  <si>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</si>
  <si>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</si>
  <si>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 xml:space="preserve">Исполнено </t>
  </si>
  <si>
    <t>(тыс.руб.)</t>
  </si>
  <si>
    <t>ДОХОДЫ БЮДЖЕТА  - ВСЕГО</t>
  </si>
  <si>
    <t xml:space="preserve"> Доходы, получаемые в виде
 арендной платы за земли после
 разграничения государственной
 собственности на землю, а также
 средства от продажи права на
 заключение договоров аренды
 указанных земельных участков (заисключением земельных участков
 бюджетных и автономных
 учреждений)
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</si>
  <si>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</si>
  <si>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 xml:space="preserve">БЕЗВОЗМЕЗДНЫЕ ПОСТУПЛЕНИЯ </t>
  </si>
  <si>
    <t xml:space="preserve">  Доходы, получаемые в виде
 арендной платы, а также средства
 от продажи права на заключение
 договоров аренды за земли,
 находящиеся в собственности
 сельских поселений (за
 исключением земельных участков
 муниципальных бюджетных и
 автономных учреждений)
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</si>
  <si>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</si>
  <si>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</si>
  <si>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</si>
  <si>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</t>
  </si>
  <si>
    <t>000 1 06 06030 00 0000 110</t>
  </si>
  <si>
    <t>182 1 06 06033 10 0000 110</t>
  </si>
  <si>
    <t>Земельный налог с организаций, обладающих земельным участком, расположенным в границах сельских поселений</t>
  </si>
  <si>
    <t>000 1 06 06040 00 0000 110</t>
  </si>
  <si>
    <t>Земельный налог с физических лиц</t>
  </si>
  <si>
    <t>182 1 06 06043 10 0000 110</t>
  </si>
  <si>
    <t>Земельный налог с физических лиц, обладающих земельным участком, расположенным в границах сельских поселений</t>
  </si>
  <si>
    <t>Доходы от сдачи в аренду имущества, составляющего казну сельских поселений (за исключением земельных участков)</t>
  </si>
  <si>
    <t>Прочие доходы от компенсации затрат бюджетов сельских поселений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</si>
  <si>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</si>
  <si>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Прочие поступления от денежных взысканий (штрафов) и иных сумм в возмещение ущерба, зачисляемые в бюджеты сельских  поселений</t>
  </si>
  <si>
    <t>Прочие межбюджетные трансферты, передаваемые бюджетам  сельских поселений</t>
  </si>
  <si>
    <t>000 1 00 00000 00 0000 000</t>
  </si>
  <si>
    <t>000 1 01 00000 00 0000 000</t>
  </si>
  <si>
    <t>182 1 01 02020 01 0000 110</t>
  </si>
  <si>
    <t>182 1 01 02030 01 0000 110</t>
  </si>
  <si>
    <t>000 1 06 01000 00 0000 110</t>
  </si>
  <si>
    <t>182 1 06 01030 10 0000 110</t>
  </si>
  <si>
    <t>000 1 06 06000 00 0000 110</t>
  </si>
  <si>
    <t>000 1 11 05000 00 0000 120</t>
  </si>
  <si>
    <t>000 1 11 00000 00 0000 000</t>
  </si>
  <si>
    <t>000 1 11 05020 00 0000 120</t>
  </si>
  <si>
    <t>066 1 11 05025 10 0000 120</t>
  </si>
  <si>
    <t>066 1 11 05070 00 0000 120</t>
  </si>
  <si>
    <t>066 1 11 05075 10 0000 120</t>
  </si>
  <si>
    <t>000 1 13 00000 00 0000 000</t>
  </si>
  <si>
    <t>000 1 13 02000 00 0000 130</t>
  </si>
  <si>
    <t>000 1 13 02900 00 0000 130</t>
  </si>
  <si>
    <t>066  1 13 02995 10 0000 130</t>
  </si>
  <si>
    <t>000 1 14 00000 00 0000 000</t>
  </si>
  <si>
    <t>000 1 14 02000 00 0000 000</t>
  </si>
  <si>
    <t>066  1 14 02053 10 0000 410</t>
  </si>
  <si>
    <t>000 1 16 00000 00 0000 000</t>
  </si>
  <si>
    <t>066 1 16 90050 10 0000 140</t>
  </si>
  <si>
    <t>000 1 16 90000 00 0000 140</t>
  </si>
  <si>
    <t>000 2 00 00000 00 0000 000</t>
  </si>
  <si>
    <t>000 2 02 00000 00 0000 000</t>
  </si>
  <si>
    <t>ГОСУДАРСТВЕННАЯ ПОШЛИНА</t>
  </si>
  <si>
    <t>000 1 0800000000000 000</t>
  </si>
  <si>
    <t>Государственная пошлина за государственную регистрацию, а также за совершение прочих юридически значимых действий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</si>
  <si>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</si>
  <si>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000 1 08 07000 01 0000 110</t>
  </si>
  <si>
    <t>000 1 08 07175 01 0000 110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</si>
  <si>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</si>
  <si>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</si>
  <si>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</si>
  <si>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066 1 11 09045 10 0000 120</t>
  </si>
  <si>
    <t>Доходы, поступающие в порядке возмещения расходов, понесенных в связи с эксплуатацией имущества</t>
  </si>
  <si>
    <t>Доходы, поступающие в порядке возмещения расходов, понесенных в связи с эксплуатацией имущества сельских поселений</t>
  </si>
  <si>
    <t>000 1 13 02060 10 0000 130</t>
  </si>
  <si>
    <t>066 1 13 02065 10 0000 130</t>
  </si>
  <si>
    <t>000 1 14 02050 10 0000 410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</si>
  <si>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</si>
  <si>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</si>
  <si>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</si>
  <si>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</si>
  <si>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Функционирование высшего должностного лица субъекта Российской Федерации и муниципального образования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</si>
  <si>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</si>
  <si>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Плата по соглашениям об установлении сервитута в отношении земельных участков после разграничения государственной собственности на землю</t>
  </si>
  <si>
    <t>066 1 11 05300 00 0000 120</t>
  </si>
  <si>
    <t>066 1 11 05320 00 0000 120</t>
  </si>
  <si>
    <t>Доходы от оказания платных услуг (работ)</t>
  </si>
  <si>
    <t>Прочие доходы от оказания платных услуг (работ) получателями средств бюджетов сельских поселений</t>
  </si>
  <si>
    <t>066 1 13 01000 00 0000 130</t>
  </si>
  <si>
    <t>066 1 13 01995 10 0000 130</t>
  </si>
  <si>
    <t>Прочие доходы от оказания платных услуг (работ)</t>
  </si>
  <si>
    <t>066 1 13 01990 00 0000 130</t>
  </si>
  <si>
    <t>Общеэкономические вопросы</t>
  </si>
  <si>
    <t>Утвержденный план</t>
  </si>
  <si>
    <t xml:space="preserve">Уточненный план </t>
  </si>
  <si>
    <t>НАЛОГИ НА СОВОКУПНЫЙ ДОХОД</t>
  </si>
  <si>
    <t>Единый сельскохозяйственный налог</t>
  </si>
  <si>
    <t xml:space="preserve">000 1 05 00000 00 0000 000
</t>
  </si>
  <si>
    <t xml:space="preserve">182 1 05 03000 01 0000 110
</t>
  </si>
  <si>
    <t xml:space="preserve">182 1 05 03010 01 0000 110
</t>
  </si>
  <si>
    <t>Резервные фонды</t>
  </si>
  <si>
    <t>Приложение 3</t>
  </si>
  <si>
    <t>ПРОЧИЕ НЕНАЛОГОВЫЕ ДОХОДЫ</t>
  </si>
  <si>
    <t>Прочие неналоговые доходы бюджетов сельских поселений</t>
  </si>
  <si>
    <t>066 1 17 00000 00 0000 000</t>
  </si>
  <si>
    <t>066 1 17 05000 00 0000 180</t>
  </si>
  <si>
    <t>Земельный налог (по обязательствам, возникшим до 1 января 2006 года), мобилизуемый на территориях сельских поселений</t>
  </si>
  <si>
    <t>Налоги на имущество</t>
  </si>
  <si>
    <t>ЗАДОЛЖЕННОСТЬ И ПЕРЕРАСЧЕТЫ ПО ОТМЕНЕННЫМ НАЛОГАМ, СБОРАМ И ИНЫМ ОБЯЗАТЕЛЬНЫМ ПЛАТЕЖАМ</t>
  </si>
  <si>
    <t>000 1 09 00000 00 0000 000</t>
  </si>
  <si>
    <t>000 1 09 04000 00 0000 110</t>
  </si>
  <si>
    <t>000 1 09 04053 10 0000 110</t>
  </si>
  <si>
    <t>Социальное обеспечение населения</t>
  </si>
  <si>
    <t>% исполнения год</t>
  </si>
  <si>
    <t xml:space="preserve">066 2 02 15001 10 0000 150
</t>
  </si>
  <si>
    <t>000 2 0201001 00 0000 150</t>
  </si>
  <si>
    <t>000 2 02 01000 00 0000 150</t>
  </si>
  <si>
    <t xml:space="preserve">066 2 02 35118 10 0000 150 </t>
  </si>
  <si>
    <t>000 2 02 03000 00 0000 150</t>
  </si>
  <si>
    <t>000 2 02 03010 00 0000 150</t>
  </si>
  <si>
    <t>000 2 02 04000 00 0000 150</t>
  </si>
  <si>
    <t>000 2 02 04014 00 0000.150</t>
  </si>
  <si>
    <t>066 2 02 04014 10 0000 150</t>
  </si>
  <si>
    <t>066 2 02 49999 10 0000 150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</si>
  <si>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</si>
  <si>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</si>
  <si>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066 2 18 00000 00 0000 000</t>
  </si>
  <si>
    <t>066 2 18 60010 10 0000 150</t>
  </si>
  <si>
    <t>8</t>
  </si>
  <si>
    <t>Проведение выборов, референдумов</t>
  </si>
  <si>
    <t>по кодам классификации доходов бюджетов за     2019 год</t>
  </si>
  <si>
    <t>Первоначальный план</t>
  </si>
  <si>
    <t>45</t>
  </si>
  <si>
    <t>5</t>
  </si>
  <si>
    <t>2279</t>
  </si>
  <si>
    <t>6292</t>
  </si>
  <si>
    <t>2648</t>
  </si>
  <si>
    <t>274</t>
  </si>
  <si>
    <t>37</t>
  </si>
  <si>
    <t>192</t>
  </si>
  <si>
    <t>401</t>
  </si>
  <si>
    <t>1069</t>
  </si>
  <si>
    <t>179</t>
  </si>
  <si>
    <t>18086</t>
  </si>
  <si>
    <t>% исполнения к первоначальному плану год</t>
  </si>
  <si>
    <t>% исполнения  год</t>
  </si>
  <si>
    <t>разделам и подразделам классификации расходов бюджетов за   2019 год</t>
  </si>
  <si>
    <t>Остаток не исполненных назначений</t>
  </si>
  <si>
    <t>151 1 16 33000 00 0000 140</t>
  </si>
  <si>
    <t>151 1 16 33050 10 0000 140</t>
  </si>
  <si>
    <t>Администратор</t>
  </si>
  <si>
    <t>Рз</t>
  </si>
  <si>
    <t>Пр</t>
  </si>
  <si>
    <t>ЦСР</t>
  </si>
  <si>
    <t>ВР</t>
  </si>
  <si>
    <t>Утвержденный бюджет</t>
  </si>
  <si>
    <t>Уточненный бюджет</t>
  </si>
  <si>
    <t>Администрация муниципального образования поселок Боровский</t>
  </si>
  <si>
    <t>066</t>
  </si>
  <si>
    <t>Общегосударственные вопросы, всего</t>
  </si>
  <si>
    <t>00</t>
  </si>
  <si>
    <t>Муниципальная программа  «Развитие муниципальной службы в муниципальном  образовании поселок Боровский на 2018-2020 года»</t>
  </si>
  <si>
    <t>01 0 00 00000</t>
  </si>
  <si>
    <t>Глава местной администрации (исполнительно-распорядительного органа местной администрации), в рамках программы «Развитие муниципальной службы в муниципальном  образовании поселок Боровский на 2018-2020 годы»</t>
  </si>
  <si>
    <t>01 0 00 70110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</si>
  <si>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 </t>
  </si>
  <si>
    <t>Расходы на выплаты персоналу государственных (муниципальных) органов</t>
  </si>
  <si>
    <t>Функционирование Правительства Российской Федерации, высших органов исполнительной власти субъектов Российской Федерации, местных администраций</t>
  </si>
  <si>
    <t>Обеспечение деятельности органов местного самоуправления в рамках программы «Развитие муниципальной службы в муниципальном  образовании поселок Боровский на 2018-2020 года»</t>
  </si>
  <si>
    <t>01 0 00 70100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</si>
  <si>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</si>
  <si>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государственных (муниципальных) нужд</t>
  </si>
  <si>
    <t>Иные закупки товаров, работ и услуг для обеспечения государственных (муниципальных) нужд</t>
  </si>
  <si>
    <t>Иные бюджетные ассигнования</t>
  </si>
  <si>
    <t>Уплата налогов, сборов и иных платежей</t>
  </si>
  <si>
    <t>Муниципальная программа «Повышение эффективности управления и распоряжения собственностью муниципального образования поселок Боровский на 2018-2020 годы»</t>
  </si>
  <si>
    <t>02 0 00 00000</t>
  </si>
  <si>
    <t>Обеспечение деятельности органов местного самоуправления в рамках программы «Повышение эффективности управления и распоряжения собственностью муниципального образования поселок Боровский на 2018-2020 годы»</t>
  </si>
  <si>
    <t>02 0 00 70100</t>
  </si>
  <si>
    <t>Иные межбюджетные трансферты, передаваемые органами местного самоуправления муниципального образования бюджету района на решение вопросов местного значения</t>
  </si>
  <si>
    <t>99 0 00 90020</t>
  </si>
  <si>
    <t>Межбюджетные трансферты</t>
  </si>
  <si>
    <t xml:space="preserve">Иные межбюджетные трансферты
</t>
  </si>
  <si>
    <t>Резервный фонд местной администрации</t>
  </si>
  <si>
    <t>99 0 00 70111</t>
  </si>
  <si>
    <t>Резервные средства</t>
  </si>
  <si>
    <t>Опубликование муниципальных правовых актов, иной официальной информации в печатном СМИ в рамках программы «Развитие муниципальной службы в муниципальном  образовании поселок Боровский на 2018-2020 года»</t>
  </si>
  <si>
    <t>01 0 00 70480</t>
  </si>
  <si>
    <t>Выполнение других обязательств органов местного самоуправления в рамках программы «Развитие муниципальной службы в муниципальном  образовании поселок Боровский на 2018-2020 года»</t>
  </si>
  <si>
    <r>
      <t xml:space="preserve">01 0 00 </t>
    </r>
    <r>
      <rPr>
        <i/>
        <sz val="12"/>
        <color theme="1"/>
        <rFont val="Times New Roman"/>
        <family val="1"/>
        <charset val="204"/>
      </rPr>
      <t>70200</t>
    </r>
  </si>
  <si>
    <r>
      <t xml:space="preserve">01 0 00 </t>
    </r>
    <r>
      <rPr>
        <sz val="12"/>
        <color theme="1"/>
        <rFont val="Times New Roman"/>
        <family val="1"/>
        <charset val="204"/>
      </rPr>
      <t>70200</t>
    </r>
  </si>
  <si>
    <t xml:space="preserve">02 0 00 00000  </t>
  </si>
  <si>
    <t>Выполнение других обязательств органов местного самоуправления в рамках программы «Повышение эффективности управления и распоряжения собственностью муниципального образования поселок Боровский на 2018-2020 годы»</t>
  </si>
  <si>
    <t xml:space="preserve">02 0 00 70200  </t>
  </si>
  <si>
    <t>Мероприятия по проведение кадастровых работ на объекты муниципальной собственности</t>
  </si>
  <si>
    <t xml:space="preserve">02 0 01 70300 </t>
  </si>
  <si>
    <t>02 0 01 70300</t>
  </si>
  <si>
    <t>02 0 02 70300</t>
  </si>
  <si>
    <t>Мероприятия по проведение кадастровых работ на бесхозяйные объекты</t>
  </si>
  <si>
    <t>Мероприятия по проведение кадастровых работ на бесхозяйные объекты за счет средств областного бюджета</t>
  </si>
  <si>
    <t>Муниципальная программа «Благоустройство территории муниципального образования поселок Боровский на 2018-2020 годы»</t>
  </si>
  <si>
    <t>Мероприятия по проведению конкурсов по благоустройству территории</t>
  </si>
  <si>
    <t>06 0 01 70200</t>
  </si>
  <si>
    <t xml:space="preserve">   06 0 01 70200</t>
  </si>
  <si>
    <t xml:space="preserve"> 06 0 01 70200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</si>
  <si>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</si>
  <si>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Выполнение других обязательств органов местного самоуправления</t>
  </si>
  <si>
    <t>99 0 00 70200</t>
  </si>
  <si>
    <t>Национальная оборона</t>
  </si>
  <si>
    <t>Мобилизационная  и вневойсковая подготовка</t>
  </si>
  <si>
    <r>
      <t>Муниципальная</t>
    </r>
    <r>
      <rPr>
        <b/>
        <i/>
        <sz val="12"/>
        <color rgb="FF000000"/>
        <rFont val="Times New Roman"/>
        <family val="1"/>
        <charset val="204"/>
      </rPr>
      <t xml:space="preserve"> программа «</t>
    </r>
    <r>
      <rPr>
        <b/>
        <i/>
        <sz val="12"/>
        <color theme="1"/>
        <rFont val="Times New Roman"/>
        <family val="1"/>
        <charset val="204"/>
      </rPr>
      <t>Организация и осуществление первичного воинского учета  на территории муниципального образования поселок Боровский</t>
    </r>
    <r>
      <rPr>
        <b/>
        <i/>
        <sz val="12"/>
        <color rgb="FF000000"/>
        <rFont val="Times New Roman"/>
        <family val="1"/>
        <charset val="204"/>
      </rPr>
      <t>»</t>
    </r>
  </si>
  <si>
    <t>03 0 00 00000</t>
  </si>
  <si>
    <t>Осуществление первичного воинского учета на территориях, где отсутствуют военные комиссариаты в рамках муниципальной программы «Организация и осуществление первичного воинского учета  на территории муниципального образования поселок Боровский на 2018-2020 годы»</t>
  </si>
  <si>
    <t>03 0 00 51180</t>
  </si>
  <si>
    <r>
      <t xml:space="preserve">Обеспечение деятельности органов местного самоуправления </t>
    </r>
    <r>
      <rPr>
        <sz val="12"/>
        <color rgb="FF000000"/>
        <rFont val="Times New Roman"/>
        <family val="1"/>
        <charset val="204"/>
      </rPr>
      <t xml:space="preserve">в рамках программы </t>
    </r>
    <r>
      <rPr>
        <b/>
        <sz val="12"/>
        <color rgb="FF000000"/>
        <rFont val="Times New Roman"/>
        <family val="1"/>
        <charset val="204"/>
      </rPr>
      <t>«</t>
    </r>
    <r>
      <rPr>
        <sz val="12"/>
        <color theme="1"/>
        <rFont val="Times New Roman"/>
        <family val="1"/>
        <charset val="204"/>
      </rPr>
      <t>Организация и осуществление первичного воинского учета на территории муниципального образования поселок Боровский на 2018-2020 годы»</t>
    </r>
  </si>
  <si>
    <t>03 0 00 70100</t>
  </si>
  <si>
    <t>Национальная безопасность и правоохранительная деятельность</t>
  </si>
  <si>
    <t>Мероприятия по текущему содержанию  систем оповещения, проведение необходимого ремонта оборудования</t>
  </si>
  <si>
    <t>Муниципальная программа «Обеспечение безопасности жизнедеятельности на территории поселка Боровский на 2018-2020 годы»</t>
  </si>
  <si>
    <t>04 0 00 00000</t>
  </si>
  <si>
    <t>Мероприятия по обеспечению первичных мер пожарной безопасности</t>
  </si>
  <si>
    <t>04 0 04 70240</t>
  </si>
  <si>
    <t>Мероприятия по обеспечению деятельности пожарной дружины</t>
  </si>
  <si>
    <t xml:space="preserve">04 0 05 70250  </t>
  </si>
  <si>
    <t xml:space="preserve">04 0 05 70250 </t>
  </si>
  <si>
    <t>04 0 06 90020</t>
  </si>
  <si>
    <t>Национальная экономика, всего</t>
  </si>
  <si>
    <t>Муниципальная программа «Основные направления развития молодежной политики в муниципальном  образовании поселок Боровский на 2018-2020 годы</t>
  </si>
  <si>
    <t>0700000000</t>
  </si>
  <si>
    <t>Мероприятия по трудоустройству несовершеннолетних подростков</t>
  </si>
  <si>
    <t>0700470140</t>
  </si>
  <si>
    <t xml:space="preserve">Мероприятия по обеспечению занятости населения </t>
  </si>
  <si>
    <t>0700570140</t>
  </si>
  <si>
    <t>Мероприятия по обеспечению занятости населения  в рамках непрограммных мероприятий</t>
  </si>
  <si>
    <t>Муниципальная программа «Содержание автомобильных дорог муниципального образования поселок Боровский 2018-2020 годы»</t>
  </si>
  <si>
    <t>05 0 00 00000</t>
  </si>
  <si>
    <t>Мероприятия по содержанию автомобильных дорог</t>
  </si>
  <si>
    <t xml:space="preserve">05 0 01 77050 </t>
  </si>
  <si>
    <t>05 0 01 77050</t>
  </si>
  <si>
    <t>Мероприятия по содержанию автомобильных дорог вне границ населенного пункта</t>
  </si>
  <si>
    <t>05 0 02 77050</t>
  </si>
  <si>
    <t>Мероприятия по проведению кадастровых работ на земельные участки под объектами муниципальной собственности</t>
  </si>
  <si>
    <t>Прочая закупка товаров, работ и услуг для муниципальных нужд</t>
  </si>
  <si>
    <t>Мероприятия по проведению кадастровых работ на земельные участки под многоквартирными домами</t>
  </si>
  <si>
    <t>02 0 05 70290</t>
  </si>
  <si>
    <t>Жилищно-коммунальное хозяйство</t>
  </si>
  <si>
    <t>Уплата ежемесячных взносов на капитальный ремонт общего имущества в многоквартирных домах органами местного самоуправления, как собственниками помещений в многоквартирных домах в рамках программы «Повышение эффективности управления и распоряжения собственностью муниципального образования поселок Боровский на 2018-2020 года»</t>
  </si>
  <si>
    <t xml:space="preserve">02 0 00 96160  </t>
  </si>
  <si>
    <t xml:space="preserve"> Коммунальное хозяйство</t>
  </si>
  <si>
    <t>06 0 00 00000</t>
  </si>
  <si>
    <t>06 0 02 76000</t>
  </si>
  <si>
    <t>Муниципальная программа муниципального образования поселок Боровский «Формирование современной сельской среды» до 2022 года</t>
  </si>
  <si>
    <t>10 0 00 00000</t>
  </si>
  <si>
    <t>Мероприятия по благоустройству дворовых территорий</t>
  </si>
  <si>
    <t>10 0 01 76000</t>
  </si>
  <si>
    <t>Мероприятия по благоустройству мест массового отдыха населения.</t>
  </si>
  <si>
    <t>10 0 02 76000</t>
  </si>
  <si>
    <t>Образование</t>
  </si>
  <si>
    <t>Муниципальная программа «Основные направления развития молодежной политики в муниципальном  образовании поселок Боровский на 2018-2020 годы»</t>
  </si>
  <si>
    <t>07 0 00 00000</t>
  </si>
  <si>
    <t>Мероприятия по созданию условий для развития социальной активности молодежи, участия в общественной  деятельности направленной  на решение социально значимых проблем</t>
  </si>
  <si>
    <t>07 0 02  90020</t>
  </si>
  <si>
    <t xml:space="preserve"> 07 0 02  90020</t>
  </si>
  <si>
    <t>Культура и кинематография, всего</t>
  </si>
  <si>
    <t>Предоставление субсидий бюджетным, автономным учреждениям и иным некоммерческим организациям</t>
  </si>
  <si>
    <t>Субсидии автономным учреждениям</t>
  </si>
  <si>
    <t>Социальная политика, всего</t>
  </si>
  <si>
    <t>Доплаты к пенсиям муниципальных служащих в рамках программы «Развитие муниципальной службы в муниципальном  образовании поселок Боровский на 2018-2020 года»</t>
  </si>
  <si>
    <t xml:space="preserve">01 0 00 70470 </t>
  </si>
  <si>
    <t>Социальное обеспечение и иные выплаты населению</t>
  </si>
  <si>
    <t>01 0 00 70470</t>
  </si>
  <si>
    <t>Социальные выплаты гражданам, кроме публичных нормативных социальных выплат</t>
  </si>
  <si>
    <t>Муниципальная программа «Развитие муниципальной службы в муниципальном образовании поселок Боровский на 2018-2020 годы»</t>
  </si>
  <si>
    <t>Мероприятия в области социальной политики</t>
  </si>
  <si>
    <t>Физическая культура и спорт</t>
  </si>
  <si>
    <t>09 0 01 700020</t>
  </si>
  <si>
    <t>09 0 01 70020</t>
  </si>
  <si>
    <t>Всего</t>
  </si>
  <si>
    <t xml:space="preserve">Расходы бюджета муниципального образования поселок Боровский по ведомственной структуре расходов бюджета за 2019 год </t>
  </si>
  <si>
    <t>Мероприятия по содержанию  и приведению в нормативное состояние элементов благоустройства</t>
  </si>
  <si>
    <t>Обеспечение проведения выборов и референдумов</t>
  </si>
  <si>
    <t>Проведение выборов в Боровскую поселковую Думу</t>
  </si>
  <si>
    <t>Специальные расходы</t>
  </si>
  <si>
    <t xml:space="preserve">99 0 00 70010 </t>
  </si>
  <si>
    <t>067</t>
  </si>
  <si>
    <t>068</t>
  </si>
  <si>
    <t>02 0 02 19590</t>
  </si>
  <si>
    <t>02 0  03 70290</t>
  </si>
  <si>
    <t>Мероприятия в области жилищного хозяйства</t>
  </si>
  <si>
    <t>99 0 00 70370</t>
  </si>
  <si>
    <t>Мероприятия в области коммунального хозяйства вне программ</t>
  </si>
  <si>
    <t>99 0 00 75220</t>
  </si>
  <si>
    <t>Мероприятия по проведению рекультиваци свалок</t>
  </si>
  <si>
    <t>06 0 02 19630</t>
  </si>
  <si>
    <t>01 0 0070270</t>
  </si>
  <si>
    <t>Социальное обеспечение и иные выплаты населению вне программных мероприятий</t>
  </si>
  <si>
    <t>Премии и гранты</t>
  </si>
  <si>
    <t>Пособия, компенсации и другие выплаты гражданам</t>
  </si>
  <si>
    <t>99 0 0070270</t>
  </si>
  <si>
    <t>муниципального образования поселок Боровский за  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</si>
</sst>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\ &quot;г.&quot;"/>
    <numFmt numFmtId="165" formatCode="?"/>
    <numFmt numFmtId="166" formatCode="0.0"/>
  </numFmts>
  <fonts count="2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raditional Arabic"/>
      <family val="1"/>
    </font>
    <font>
      <b/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2"/>
      <color rgb="FF000000"/>
      <name val="Times New Roman"/>
      <family val="1"/>
      <charset val="204"/>
    </font>
    <font>
      <sz val="13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77">
    <xf numFmtId="0" fontId="0" fillId="0" borderId="0" xfId="0"/>
    <xf numFmtId="0" fontId="2" fillId="0" borderId="0" xfId="1" applyFont="1" applyBorder="1" applyAlignment="1">
      <alignment horizontal="center"/>
    </xf>
    <xf numFmtId="0" fontId="3" fillId="0" borderId="0" xfId="1" applyFont="1" applyAlignment="1">
      <alignment horizontal="right"/>
    </xf>
    <xf numFmtId="0" fontId="3" fillId="0" borderId="0" xfId="1" applyFont="1"/>
    <xf numFmtId="0" fontId="3" fillId="0" borderId="0" xfId="1" applyFont="1" applyFill="1" applyAlignment="1" applyProtection="1">
      <alignment horizontal="right"/>
    </xf>
    <xf numFmtId="0" fontId="3" fillId="2" borderId="1" xfId="1" applyFont="1" applyFill="1" applyBorder="1" applyAlignment="1">
      <alignment vertical="top" wrapText="1"/>
    </xf>
    <xf numFmtId="49" fontId="2" fillId="0" borderId="0" xfId="1" applyNumberFormat="1" applyFont="1" applyFill="1" applyBorder="1" applyAlignment="1" applyProtection="1">
      <alignment horizontal="centerContinuous" wrapText="1"/>
    </xf>
    <xf numFmtId="0" fontId="3" fillId="0" borderId="1" xfId="1" applyFont="1" applyFill="1" applyBorder="1" applyAlignment="1" applyProtection="1">
      <alignment vertical="top" wrapText="1"/>
    </xf>
    <xf numFmtId="49" fontId="3" fillId="0" borderId="1" xfId="1" applyNumberFormat="1" applyFont="1" applyFill="1" applyBorder="1" applyAlignment="1" applyProtection="1">
      <alignment vertical="top" wrapText="1"/>
    </xf>
    <xf numFmtId="49" fontId="3" fillId="0" borderId="1" xfId="1" applyNumberFormat="1" applyFont="1" applyFill="1" applyBorder="1" applyAlignment="1" applyProtection="1">
      <alignment vertical="top"/>
    </xf>
    <xf numFmtId="0" fontId="2" fillId="0" borderId="1" xfId="1" applyFont="1" applyFill="1" applyBorder="1" applyAlignment="1">
      <alignment vertical="top" wrapText="1"/>
    </xf>
    <xf numFmtId="49" fontId="2" fillId="0" borderId="1" xfId="1" applyNumberFormat="1" applyFont="1" applyFill="1" applyBorder="1" applyAlignment="1" applyProtection="1">
      <alignment vertical="top"/>
    </xf>
    <xf numFmtId="3" fontId="2" fillId="0" borderId="1" xfId="1" applyNumberFormat="1" applyFont="1" applyFill="1" applyBorder="1" applyAlignment="1" applyProtection="1">
      <alignment vertical="top"/>
    </xf>
    <xf numFmtId="0" fontId="3" fillId="0" borderId="1" xfId="1" applyFont="1" applyFill="1" applyBorder="1" applyAlignment="1">
      <alignment vertical="top" wrapText="1"/>
    </xf>
    <xf numFmtId="3" fontId="3" fillId="0" borderId="1" xfId="1" applyNumberFormat="1" applyFont="1" applyFill="1" applyBorder="1" applyAlignment="1" applyProtection="1">
      <alignment vertical="top"/>
    </xf>
    <xf numFmtId="0" fontId="2" fillId="2" borderId="1" xfId="1" applyFont="1" applyFill="1" applyBorder="1" applyAlignment="1">
      <alignment vertical="top" wrapText="1"/>
    </xf>
    <xf numFmtId="0" fontId="2" fillId="0" borderId="1" xfId="1" applyFont="1" applyFill="1" applyBorder="1" applyAlignment="1" applyProtection="1">
      <alignment vertical="top" wrapText="1"/>
    </xf>
    <xf numFmtId="0" fontId="3" fillId="0" borderId="1" xfId="1" applyFont="1" applyFill="1" applyBorder="1" applyAlignment="1" applyProtection="1">
      <alignment horizontal="center" vertical="top" wrapText="1"/>
    </xf>
    <xf numFmtId="49" fontId="3" fillId="0" borderId="1" xfId="1" applyNumberFormat="1" applyFont="1" applyFill="1" applyBorder="1" applyAlignment="1" applyProtection="1">
      <alignment horizontal="center" vertical="top"/>
    </xf>
    <xf numFmtId="3" fontId="0" fillId="0" borderId="0" xfId="0" applyNumberFormat="1"/>
    <xf numFmtId="0" fontId="5" fillId="0" borderId="0" xfId="0" applyFont="1"/>
    <xf numFmtId="0" fontId="5" fillId="0" borderId="1" xfId="0" applyFont="1" applyBorder="1" applyAlignment="1">
      <alignment vertical="top" wrapText="1"/>
    </xf>
    <xf numFmtId="0" fontId="4" fillId="0" borderId="0" xfId="0" applyFont="1"/>
    <xf numFmtId="0" fontId="3" fillId="0" borderId="0" xfId="0" applyFont="1"/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justify" vertical="top" wrapText="1"/>
    </xf>
    <xf numFmtId="49" fontId="2" fillId="2" borderId="1" xfId="0" applyNumberFormat="1" applyFont="1" applyFill="1" applyBorder="1" applyAlignment="1">
      <alignment horizontal="justify" vertical="top" wrapText="1"/>
    </xf>
    <xf numFmtId="0" fontId="2" fillId="2" borderId="1" xfId="0" applyFont="1" applyFill="1" applyBorder="1" applyAlignment="1">
      <alignment horizontal="justify" vertical="top" wrapText="1"/>
    </xf>
    <xf numFmtId="0" fontId="3" fillId="0" borderId="1" xfId="0" applyFont="1" applyBorder="1" applyAlignment="1">
      <alignment vertical="top" wrapText="1"/>
    </xf>
    <xf numFmtId="49" fontId="3" fillId="2" borderId="1" xfId="0" applyNumberFormat="1" applyFont="1" applyFill="1" applyBorder="1" applyAlignment="1">
      <alignment vertical="top" wrapText="1"/>
    </xf>
    <xf numFmtId="49" fontId="2" fillId="0" borderId="1" xfId="1" applyNumberFormat="1" applyFont="1" applyBorder="1" applyAlignment="1">
      <alignment vertical="top"/>
    </xf>
    <xf numFmtId="49" fontId="2" fillId="0" borderId="1" xfId="1" applyNumberFormat="1" applyFont="1" applyBorder="1" applyAlignment="1">
      <alignment vertical="top" wrapText="1"/>
    </xf>
    <xf numFmtId="49" fontId="3" fillId="0" borderId="1" xfId="1" applyNumberFormat="1" applyFont="1" applyBorder="1" applyAlignment="1">
      <alignment vertical="top"/>
    </xf>
    <xf numFmtId="49" fontId="3" fillId="0" borderId="1" xfId="1" applyNumberFormat="1" applyFont="1" applyBorder="1" applyAlignment="1">
      <alignment vertical="top" wrapText="1"/>
    </xf>
    <xf numFmtId="165" fontId="3" fillId="0" borderId="1" xfId="1" applyNumberFormat="1" applyFont="1" applyBorder="1" applyAlignment="1">
      <alignment vertical="top" wrapText="1"/>
    </xf>
    <xf numFmtId="0" fontId="3" fillId="0" borderId="1" xfId="1" applyFont="1" applyBorder="1" applyAlignment="1">
      <alignment vertical="top"/>
    </xf>
    <xf numFmtId="0" fontId="5" fillId="0" borderId="1" xfId="0" applyFont="1" applyBorder="1" applyAlignment="1">
      <alignment vertical="center" wrapText="1"/>
    </xf>
    <xf numFmtId="0" fontId="8" fillId="0" borderId="0" xfId="0" applyFont="1"/>
    <xf numFmtId="49" fontId="3" fillId="4" borderId="1" xfId="1" applyNumberFormat="1" applyFont="1" applyFill="1" applyBorder="1" applyAlignment="1">
      <alignment vertical="top"/>
    </xf>
    <xf numFmtId="49" fontId="2" fillId="4" borderId="1" xfId="1" applyNumberFormat="1" applyFont="1" applyFill="1" applyBorder="1" applyAlignment="1">
      <alignment vertical="top"/>
    </xf>
    <xf numFmtId="165" fontId="3" fillId="4" borderId="1" xfId="1" applyNumberFormat="1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1" fontId="2" fillId="4" borderId="1" xfId="0" applyNumberFormat="1" applyFont="1" applyFill="1" applyBorder="1" applyAlignment="1">
      <alignment horizontal="center" vertical="top"/>
    </xf>
    <xf numFmtId="1" fontId="3" fillId="4" borderId="1" xfId="0" applyNumberFormat="1" applyFont="1" applyFill="1" applyBorder="1" applyAlignment="1">
      <alignment horizontal="center" vertical="top"/>
    </xf>
    <xf numFmtId="0" fontId="2" fillId="0" borderId="1" xfId="1" applyFont="1" applyBorder="1" applyAlignment="1">
      <alignment horizontal="center" vertical="top" wrapText="1"/>
    </xf>
    <xf numFmtId="0" fontId="2" fillId="0" borderId="1" xfId="1" applyFont="1" applyFill="1" applyBorder="1" applyAlignment="1" applyProtection="1">
      <alignment horizontal="center" vertical="top" wrapText="1"/>
    </xf>
    <xf numFmtId="49" fontId="3" fillId="0" borderId="5" xfId="0" applyNumberFormat="1" applyFont="1" applyBorder="1" applyAlignment="1" applyProtection="1">
      <alignment horizontal="center" vertical="center" wrapText="1"/>
    </xf>
    <xf numFmtId="49" fontId="3" fillId="0" borderId="5" xfId="0" applyNumberFormat="1" applyFont="1" applyBorder="1" applyAlignment="1" applyProtection="1">
      <alignment horizontal="left" vertical="center" wrapText="1"/>
    </xf>
    <xf numFmtId="165" fontId="3" fillId="0" borderId="5" xfId="0" applyNumberFormat="1" applyFont="1" applyBorder="1" applyAlignment="1" applyProtection="1">
      <alignment horizontal="left" vertical="center" wrapText="1"/>
    </xf>
    <xf numFmtId="49" fontId="2" fillId="0" borderId="6" xfId="0" applyNumberFormat="1" applyFont="1" applyBorder="1" applyAlignment="1" applyProtection="1">
      <alignment horizontal="left" vertical="center" wrapText="1"/>
    </xf>
    <xf numFmtId="49" fontId="3" fillId="0" borderId="1" xfId="0" applyNumberFormat="1" applyFont="1" applyBorder="1" applyAlignment="1" applyProtection="1">
      <alignment horizontal="left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165" fontId="3" fillId="0" borderId="1" xfId="0" applyNumberFormat="1" applyFont="1" applyBorder="1" applyAlignment="1" applyProtection="1">
      <alignment horizontal="left" vertical="center" wrapText="1"/>
    </xf>
    <xf numFmtId="1" fontId="5" fillId="0" borderId="1" xfId="0" applyNumberFormat="1" applyFont="1" applyBorder="1" applyAlignment="1">
      <alignment vertical="top"/>
    </xf>
    <xf numFmtId="1" fontId="6" fillId="0" borderId="1" xfId="0" applyNumberFormat="1" applyFont="1" applyBorder="1" applyAlignment="1">
      <alignment vertical="top"/>
    </xf>
    <xf numFmtId="0" fontId="3" fillId="0" borderId="1" xfId="1" applyNumberFormat="1" applyFont="1" applyBorder="1" applyAlignment="1">
      <alignment vertical="top" wrapText="1"/>
    </xf>
    <xf numFmtId="49" fontId="3" fillId="0" borderId="7" xfId="0" applyNumberFormat="1" applyFont="1" applyBorder="1" applyAlignment="1" applyProtection="1">
      <alignment vertical="top"/>
    </xf>
    <xf numFmtId="0" fontId="0" fillId="0" borderId="0" xfId="0" applyFont="1"/>
    <xf numFmtId="3" fontId="2" fillId="4" borderId="1" xfId="1" applyNumberFormat="1" applyFont="1" applyFill="1" applyBorder="1" applyAlignment="1" applyProtection="1">
      <alignment vertical="top"/>
    </xf>
    <xf numFmtId="3" fontId="3" fillId="4" borderId="1" xfId="1" applyNumberFormat="1" applyFont="1" applyFill="1" applyBorder="1" applyAlignment="1" applyProtection="1">
      <alignment vertical="top"/>
    </xf>
    <xf numFmtId="0" fontId="2" fillId="0" borderId="1" xfId="0" applyFont="1" applyBorder="1" applyAlignment="1">
      <alignment horizontal="justify" vertical="top" wrapText="1"/>
    </xf>
    <xf numFmtId="0" fontId="0" fillId="0" borderId="0" xfId="0" applyAlignment="1">
      <alignment horizontal="center"/>
    </xf>
    <xf numFmtId="0" fontId="10" fillId="0" borderId="0" xfId="1" applyFont="1" applyBorder="1" applyAlignment="1">
      <alignment horizontal="center"/>
    </xf>
    <xf numFmtId="0" fontId="9" fillId="0" borderId="0" xfId="1" applyFont="1" applyBorder="1" applyAlignment="1">
      <alignment horizontal="center"/>
    </xf>
    <xf numFmtId="164" fontId="9" fillId="0" borderId="0" xfId="1" applyNumberFormat="1" applyFont="1" applyBorder="1" applyAlignment="1">
      <alignment horizontal="center"/>
    </xf>
    <xf numFmtId="49" fontId="3" fillId="2" borderId="2" xfId="0" applyNumberFormat="1" applyFont="1" applyFill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49" fontId="2" fillId="4" borderId="3" xfId="1" applyNumberFormat="1" applyFont="1" applyFill="1" applyBorder="1" applyAlignment="1">
      <alignment vertical="top"/>
    </xf>
    <xf numFmtId="49" fontId="2" fillId="0" borderId="3" xfId="1" applyNumberFormat="1" applyFont="1" applyBorder="1" applyAlignment="1">
      <alignment vertical="top" wrapText="1"/>
    </xf>
    <xf numFmtId="0" fontId="11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justify" vertical="center" wrapText="1"/>
    </xf>
    <xf numFmtId="0" fontId="12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justify" vertical="center" wrapText="1"/>
    </xf>
    <xf numFmtId="49" fontId="3" fillId="0" borderId="8" xfId="0" applyNumberFormat="1" applyFont="1" applyBorder="1" applyAlignment="1" applyProtection="1">
      <alignment vertical="top" wrapText="1"/>
    </xf>
    <xf numFmtId="49" fontId="3" fillId="0" borderId="9" xfId="0" applyNumberFormat="1" applyFont="1" applyBorder="1" applyAlignment="1" applyProtection="1">
      <alignment vertical="top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165" fontId="2" fillId="0" borderId="1" xfId="0" applyNumberFormat="1" applyFont="1" applyBorder="1" applyAlignment="1" applyProtection="1">
      <alignment horizontal="left" vertical="center" wrapText="1"/>
    </xf>
    <xf numFmtId="0" fontId="5" fillId="3" borderId="1" xfId="0" applyFont="1" applyFill="1" applyBorder="1" applyAlignment="1">
      <alignment horizontal="justify" vertical="center" wrapText="1"/>
    </xf>
    <xf numFmtId="49" fontId="3" fillId="0" borderId="2" xfId="1" applyNumberFormat="1" applyFont="1" applyBorder="1" applyAlignment="1">
      <alignment vertical="top"/>
    </xf>
    <xf numFmtId="49" fontId="3" fillId="0" borderId="2" xfId="1" applyNumberFormat="1" applyFont="1" applyBorder="1" applyAlignment="1">
      <alignment vertical="top" wrapText="1"/>
    </xf>
    <xf numFmtId="0" fontId="13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justify" vertical="center" wrapText="1"/>
    </xf>
    <xf numFmtId="0" fontId="9" fillId="0" borderId="0" xfId="1" applyFont="1" applyBorder="1" applyAlignment="1">
      <alignment horizontal="center"/>
    </xf>
    <xf numFmtId="3" fontId="2" fillId="0" borderId="1" xfId="1" applyNumberFormat="1" applyFont="1" applyBorder="1" applyAlignment="1">
      <alignment horizontal="center" vertical="top" wrapText="1"/>
    </xf>
    <xf numFmtId="1" fontId="6" fillId="0" borderId="1" xfId="0" applyNumberFormat="1" applyFont="1" applyBorder="1" applyAlignment="1">
      <alignment horizontal="center" vertical="top"/>
    </xf>
    <xf numFmtId="3" fontId="3" fillId="0" borderId="1" xfId="1" applyNumberFormat="1" applyFont="1" applyBorder="1" applyAlignment="1">
      <alignment horizontal="center" vertical="top" wrapText="1"/>
    </xf>
    <xf numFmtId="1" fontId="5" fillId="0" borderId="1" xfId="0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horizontal="center" vertical="top" wrapText="1"/>
    </xf>
    <xf numFmtId="3" fontId="3" fillId="0" borderId="1" xfId="1" applyNumberFormat="1" applyFont="1" applyBorder="1" applyAlignment="1">
      <alignment horizontal="center" vertical="top"/>
    </xf>
    <xf numFmtId="165" fontId="3" fillId="0" borderId="1" xfId="1" applyNumberFormat="1" applyFont="1" applyBorder="1" applyAlignment="1">
      <alignment horizontal="center" vertical="top" wrapText="1"/>
    </xf>
    <xf numFmtId="49" fontId="3" fillId="0" borderId="1" xfId="1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 applyProtection="1">
      <alignment horizontal="center" vertical="top" wrapText="1"/>
    </xf>
    <xf numFmtId="165" fontId="3" fillId="0" borderId="1" xfId="0" applyNumberFormat="1" applyFont="1" applyBorder="1" applyAlignment="1" applyProtection="1">
      <alignment horizontal="center" vertical="top" wrapText="1"/>
    </xf>
    <xf numFmtId="165" fontId="3" fillId="4" borderId="1" xfId="1" applyNumberFormat="1" applyFont="1" applyFill="1" applyBorder="1" applyAlignment="1">
      <alignment horizontal="center" vertical="top" wrapText="1"/>
    </xf>
    <xf numFmtId="3" fontId="3" fillId="0" borderId="4" xfId="1" applyNumberFormat="1" applyFont="1" applyBorder="1" applyAlignment="1">
      <alignment horizontal="center" vertical="top" wrapText="1"/>
    </xf>
    <xf numFmtId="49" fontId="3" fillId="0" borderId="11" xfId="0" applyNumberFormat="1" applyFont="1" applyBorder="1" applyAlignment="1" applyProtection="1">
      <alignment horizontal="center" vertical="top" wrapText="1"/>
    </xf>
    <xf numFmtId="49" fontId="3" fillId="0" borderId="10" xfId="0" applyNumberFormat="1" applyFont="1" applyBorder="1" applyAlignment="1" applyProtection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3" fontId="3" fillId="0" borderId="2" xfId="1" applyNumberFormat="1" applyFont="1" applyBorder="1" applyAlignment="1">
      <alignment horizontal="center" vertical="top" wrapText="1"/>
    </xf>
    <xf numFmtId="3" fontId="3" fillId="0" borderId="2" xfId="1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3" fontId="2" fillId="0" borderId="3" xfId="1" applyNumberFormat="1" applyFont="1" applyBorder="1" applyAlignment="1">
      <alignment horizontal="center" vertical="top" wrapText="1"/>
    </xf>
    <xf numFmtId="49" fontId="3" fillId="0" borderId="2" xfId="1" applyNumberFormat="1" applyFont="1" applyBorder="1" applyAlignment="1">
      <alignment horizontal="center" vertical="top" wrapText="1"/>
    </xf>
    <xf numFmtId="1" fontId="5" fillId="0" borderId="2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13" fillId="0" borderId="1" xfId="0" applyFont="1" applyBorder="1" applyAlignment="1">
      <alignment horizontal="center" vertical="top" wrapText="1"/>
    </xf>
    <xf numFmtId="1" fontId="3" fillId="0" borderId="1" xfId="1" applyNumberFormat="1" applyFont="1" applyBorder="1" applyAlignment="1">
      <alignment horizontal="center" vertical="top"/>
    </xf>
    <xf numFmtId="1" fontId="15" fillId="0" borderId="1" xfId="0" applyNumberFormat="1" applyFont="1" applyBorder="1" applyAlignment="1">
      <alignment vertical="top"/>
    </xf>
    <xf numFmtId="0" fontId="9" fillId="0" borderId="0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49" fontId="3" fillId="2" borderId="2" xfId="0" applyNumberFormat="1" applyFont="1" applyFill="1" applyBorder="1" applyAlignment="1">
      <alignment horizontal="center" vertical="top" wrapText="1"/>
    </xf>
    <xf numFmtId="49" fontId="3" fillId="2" borderId="3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top" wrapText="1"/>
    </xf>
    <xf numFmtId="49" fontId="9" fillId="0" borderId="0" xfId="1" applyNumberFormat="1" applyFont="1" applyFill="1" applyBorder="1" applyAlignment="1" applyProtection="1">
      <alignment horizontal="center" wrapText="1"/>
    </xf>
    <xf numFmtId="49" fontId="5" fillId="0" borderId="0" xfId="0" applyNumberFormat="1" applyFont="1"/>
    <xf numFmtId="0" fontId="2" fillId="4" borderId="0" xfId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49" fontId="2" fillId="0" borderId="0" xfId="1" applyNumberFormat="1" applyFont="1" applyFill="1" applyAlignment="1" applyProtection="1">
      <alignment horizontal="center" wrapText="1"/>
    </xf>
    <xf numFmtId="0" fontId="3" fillId="0" borderId="0" xfId="1" applyFont="1" applyAlignment="1">
      <alignment horizontal="center"/>
    </xf>
    <xf numFmtId="0" fontId="3" fillId="0" borderId="0" xfId="1" applyFont="1" applyAlignment="1"/>
    <xf numFmtId="49" fontId="2" fillId="0" borderId="0" xfId="1" applyNumberFormat="1" applyFont="1" applyFill="1" applyAlignment="1" applyProtection="1">
      <alignment horizontal="center" wrapText="1"/>
    </xf>
    <xf numFmtId="0" fontId="3" fillId="0" borderId="0" xfId="1" applyFont="1" applyAlignment="1">
      <alignment horizontal="center"/>
    </xf>
    <xf numFmtId="0" fontId="3" fillId="4" borderId="0" xfId="1" applyFont="1" applyFill="1" applyAlignment="1">
      <alignment horizontal="center"/>
    </xf>
    <xf numFmtId="0" fontId="3" fillId="0" borderId="0" xfId="1" applyFont="1" applyAlignment="1"/>
    <xf numFmtId="0" fontId="0" fillId="4" borderId="0" xfId="0" applyFill="1"/>
    <xf numFmtId="0" fontId="18" fillId="0" borderId="0" xfId="0" applyFont="1"/>
    <xf numFmtId="166" fontId="0" fillId="4" borderId="0" xfId="0" applyNumberFormat="1" applyFill="1"/>
    <xf numFmtId="166" fontId="0" fillId="5" borderId="0" xfId="0" applyNumberFormat="1" applyFill="1"/>
    <xf numFmtId="0" fontId="6" fillId="0" borderId="12" xfId="0" applyFont="1" applyBorder="1" applyAlignment="1">
      <alignment vertical="top" wrapText="1"/>
    </xf>
    <xf numFmtId="0" fontId="6" fillId="0" borderId="12" xfId="0" applyFont="1" applyBorder="1" applyAlignment="1">
      <alignment vertical="top" wrapText="1"/>
    </xf>
    <xf numFmtId="0" fontId="15" fillId="0" borderId="12" xfId="0" applyFont="1" applyBorder="1" applyAlignment="1">
      <alignment vertical="top" wrapText="1"/>
    </xf>
    <xf numFmtId="0" fontId="16" fillId="0" borderId="12" xfId="0" applyFont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17" fillId="0" borderId="12" xfId="0" applyFont="1" applyBorder="1" applyAlignment="1">
      <alignment vertical="top" wrapText="1"/>
    </xf>
    <xf numFmtId="0" fontId="12" fillId="0" borderId="12" xfId="0" applyFont="1" applyBorder="1" applyAlignment="1">
      <alignment vertical="top" wrapText="1"/>
    </xf>
    <xf numFmtId="0" fontId="19" fillId="0" borderId="12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13" fillId="0" borderId="12" xfId="0" applyFont="1" applyBorder="1" applyAlignment="1">
      <alignment vertical="top" wrapText="1"/>
    </xf>
    <xf numFmtId="49" fontId="6" fillId="0" borderId="12" xfId="0" applyNumberFormat="1" applyFont="1" applyBorder="1" applyAlignment="1">
      <alignment vertical="top" wrapText="1"/>
    </xf>
    <xf numFmtId="0" fontId="6" fillId="4" borderId="12" xfId="0" applyNumberFormat="1" applyFont="1" applyFill="1" applyBorder="1" applyAlignment="1">
      <alignment vertical="top" wrapText="1"/>
    </xf>
    <xf numFmtId="0" fontId="14" fillId="0" borderId="12" xfId="0" applyFont="1" applyBorder="1" applyAlignment="1">
      <alignment vertical="top" wrapText="1"/>
    </xf>
    <xf numFmtId="0" fontId="6" fillId="0" borderId="12" xfId="0" applyFont="1" applyBorder="1" applyAlignment="1">
      <alignment vertical="top"/>
    </xf>
    <xf numFmtId="0" fontId="20" fillId="0" borderId="12" xfId="0" applyFont="1" applyBorder="1" applyAlignment="1">
      <alignment vertical="top" wrapText="1"/>
    </xf>
    <xf numFmtId="49" fontId="6" fillId="0" borderId="12" xfId="0" applyNumberFormat="1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1" fontId="6" fillId="4" borderId="12" xfId="0" applyNumberFormat="1" applyFont="1" applyFill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/>
    </xf>
    <xf numFmtId="1" fontId="6" fillId="0" borderId="12" xfId="0" applyNumberFormat="1" applyFont="1" applyBorder="1" applyAlignment="1">
      <alignment horizontal="center" vertical="top" wrapText="1"/>
    </xf>
    <xf numFmtId="0" fontId="15" fillId="0" borderId="12" xfId="0" applyFont="1" applyBorder="1" applyAlignment="1">
      <alignment horizontal="center" vertical="top" wrapText="1"/>
    </xf>
    <xf numFmtId="49" fontId="5" fillId="0" borderId="12" xfId="0" applyNumberFormat="1" applyFont="1" applyBorder="1" applyAlignment="1">
      <alignment horizontal="center" vertical="top" wrapText="1"/>
    </xf>
    <xf numFmtId="0" fontId="16" fillId="0" borderId="12" xfId="0" applyFont="1" applyBorder="1" applyAlignment="1">
      <alignment horizontal="center" vertical="top" wrapText="1"/>
    </xf>
    <xf numFmtId="1" fontId="16" fillId="4" borderId="12" xfId="0" applyNumberFormat="1" applyFont="1" applyFill="1" applyBorder="1" applyAlignment="1">
      <alignment horizontal="center" vertical="top" wrapText="1"/>
    </xf>
    <xf numFmtId="1" fontId="5" fillId="0" borderId="12" xfId="0" applyNumberFormat="1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1" fontId="5" fillId="4" borderId="12" xfId="0" applyNumberFormat="1" applyFont="1" applyFill="1" applyBorder="1" applyAlignment="1">
      <alignment horizontal="center" vertical="top" wrapText="1"/>
    </xf>
    <xf numFmtId="49" fontId="15" fillId="0" borderId="12" xfId="0" applyNumberFormat="1" applyFont="1" applyBorder="1" applyAlignment="1">
      <alignment horizontal="center" vertical="top" wrapText="1"/>
    </xf>
    <xf numFmtId="1" fontId="15" fillId="4" borderId="12" xfId="0" applyNumberFormat="1" applyFont="1" applyFill="1" applyBorder="1" applyAlignment="1">
      <alignment horizontal="center" vertical="top" wrapText="1"/>
    </xf>
    <xf numFmtId="1" fontId="15" fillId="0" borderId="12" xfId="0" applyNumberFormat="1" applyFont="1" applyBorder="1" applyAlignment="1">
      <alignment horizontal="center" vertical="top" wrapText="1"/>
    </xf>
    <xf numFmtId="49" fontId="14" fillId="0" borderId="12" xfId="0" applyNumberFormat="1" applyFont="1" applyBorder="1" applyAlignment="1">
      <alignment horizontal="center" vertical="top" wrapText="1"/>
    </xf>
    <xf numFmtId="0" fontId="13" fillId="0" borderId="12" xfId="0" applyFont="1" applyBorder="1" applyAlignment="1">
      <alignment horizontal="center" vertical="top" wrapText="1"/>
    </xf>
    <xf numFmtId="0" fontId="14" fillId="0" borderId="12" xfId="0" applyFont="1" applyBorder="1" applyAlignment="1">
      <alignment horizontal="center" vertical="top" wrapText="1"/>
    </xf>
    <xf numFmtId="49" fontId="13" fillId="0" borderId="12" xfId="0" applyNumberFormat="1" applyFont="1" applyBorder="1" applyAlignment="1">
      <alignment horizontal="center" vertical="top" wrapText="1"/>
    </xf>
    <xf numFmtId="49" fontId="16" fillId="0" borderId="12" xfId="0" applyNumberFormat="1" applyFont="1" applyBorder="1" applyAlignment="1">
      <alignment horizontal="center" vertical="top" wrapText="1"/>
    </xf>
    <xf numFmtId="0" fontId="17" fillId="0" borderId="12" xfId="0" applyFont="1" applyBorder="1" applyAlignment="1">
      <alignment horizontal="center" vertical="top" wrapText="1"/>
    </xf>
    <xf numFmtId="0" fontId="11" fillId="0" borderId="12" xfId="0" applyFont="1" applyBorder="1" applyAlignment="1">
      <alignment horizontal="center" vertical="top" wrapText="1"/>
    </xf>
    <xf numFmtId="1" fontId="16" fillId="0" borderId="12" xfId="0" applyNumberFormat="1" applyFont="1" applyBorder="1" applyAlignment="1">
      <alignment horizontal="center" vertical="top" wrapText="1"/>
    </xf>
    <xf numFmtId="0" fontId="5" fillId="4" borderId="12" xfId="0" applyFont="1" applyFill="1" applyBorder="1" applyAlignment="1">
      <alignment horizontal="center" vertical="top" wrapText="1"/>
    </xf>
    <xf numFmtId="1" fontId="5" fillId="4" borderId="12" xfId="0" applyNumberFormat="1" applyFont="1" applyFill="1" applyBorder="1" applyAlignment="1">
      <alignment horizontal="center" vertical="top"/>
    </xf>
    <xf numFmtId="1" fontId="6" fillId="4" borderId="12" xfId="0" applyNumberFormat="1" applyFont="1" applyFill="1" applyBorder="1" applyAlignment="1">
      <alignment horizontal="center" vertical="top"/>
    </xf>
    <xf numFmtId="1" fontId="15" fillId="4" borderId="12" xfId="0" applyNumberFormat="1" applyFont="1" applyFill="1" applyBorder="1" applyAlignment="1">
      <alignment horizontal="center" vertical="top"/>
    </xf>
    <xf numFmtId="1" fontId="5" fillId="0" borderId="12" xfId="0" applyNumberFormat="1" applyFont="1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"/>
  <sheetViews>
    <sheetView topLeftCell="A69" zoomScale="89" zoomScaleNormal="89" workbookViewId="0">
      <selection activeCell="D75" sqref="D75"/>
    </sheetView>
  </sheetViews>
  <sheetFormatPr defaultRowHeight="15" x14ac:dyDescent="0.25"/>
  <cols>
    <col min="1" max="1" width="32" customWidth="1"/>
    <col min="2" max="2" width="37" customWidth="1"/>
    <col min="3" max="3" width="13" customWidth="1"/>
    <col min="4" max="4" width="8.5703125" customWidth="1"/>
    <col min="5" max="5" width="8.42578125" customWidth="1"/>
    <col min="6" max="6" width="8.85546875" customWidth="1"/>
    <col min="7" max="7" width="11.5703125" customWidth="1"/>
  </cols>
  <sheetData>
    <row r="1" spans="1:7" x14ac:dyDescent="0.25">
      <c r="E1" t="s">
        <v>23</v>
      </c>
    </row>
    <row r="2" spans="1:7" hidden="1" x14ac:dyDescent="0.25">
      <c r="D2" t="s">
        <v>24</v>
      </c>
    </row>
    <row r="3" spans="1:7" hidden="1" x14ac:dyDescent="0.25">
      <c r="D3" t="s">
        <v>25</v>
      </c>
    </row>
    <row r="4" spans="1:7" ht="16.5" x14ac:dyDescent="0.25">
      <c r="A4" s="112" t="s">
        <v>26</v>
      </c>
      <c r="B4" s="112"/>
      <c r="C4" s="112"/>
      <c r="D4" s="112"/>
      <c r="E4" s="112"/>
    </row>
    <row r="5" spans="1:7" ht="16.5" x14ac:dyDescent="0.25">
      <c r="A5" s="64"/>
      <c r="B5" s="65" t="s">
        <v>213</v>
      </c>
      <c r="C5" s="85"/>
      <c r="D5" s="65"/>
      <c r="E5" s="66"/>
    </row>
    <row r="6" spans="1:7" ht="26.25" customHeight="1" x14ac:dyDescent="0.25">
      <c r="A6" s="1"/>
      <c r="B6" s="1"/>
      <c r="C6" s="1"/>
      <c r="D6" s="1"/>
      <c r="E6" s="2" t="s">
        <v>0</v>
      </c>
    </row>
    <row r="7" spans="1:7" ht="96.75" customHeight="1" x14ac:dyDescent="0.25">
      <c r="A7" s="46" t="s">
        <v>1</v>
      </c>
      <c r="B7" s="46" t="s">
        <v>2</v>
      </c>
      <c r="C7" s="46" t="s">
        <v>214</v>
      </c>
      <c r="D7" s="46" t="s">
        <v>22</v>
      </c>
      <c r="E7" s="47" t="s">
        <v>3</v>
      </c>
      <c r="F7" s="47" t="s">
        <v>228</v>
      </c>
      <c r="G7" s="47" t="s">
        <v>227</v>
      </c>
    </row>
    <row r="8" spans="1:7" ht="40.5" customHeight="1" x14ac:dyDescent="0.25">
      <c r="A8" s="32" t="s">
        <v>120</v>
      </c>
      <c r="B8" s="33" t="s">
        <v>4</v>
      </c>
      <c r="C8" s="86">
        <f>C9+C14+C17+C25+C31+C41+C50+C54+C59+C28</f>
        <v>28281.1</v>
      </c>
      <c r="D8" s="86">
        <f>D9+D14+D17+D25+D31+D41+D50+D54+D59+D28</f>
        <v>29468.2</v>
      </c>
      <c r="E8" s="86">
        <f>E9+E14+E17+E25+E31+E41+E50+E54+E59+E28</f>
        <v>30059.5</v>
      </c>
      <c r="F8" s="87">
        <f t="shared" ref="F8:F24" si="0">E8/D8*100</f>
        <v>102.00656979387949</v>
      </c>
      <c r="G8" s="56">
        <f>E8/C8*100</f>
        <v>106.28829854567185</v>
      </c>
    </row>
    <row r="9" spans="1:7" s="39" customFormat="1" ht="32.25" customHeight="1" x14ac:dyDescent="0.25">
      <c r="A9" s="32" t="s">
        <v>121</v>
      </c>
      <c r="B9" s="33" t="s">
        <v>5</v>
      </c>
      <c r="C9" s="86">
        <f>C10</f>
        <v>5248.1</v>
      </c>
      <c r="D9" s="86">
        <f>D10</f>
        <v>4975.1000000000004</v>
      </c>
      <c r="E9" s="86">
        <f>E10</f>
        <v>4984.9000000000005</v>
      </c>
      <c r="F9" s="87">
        <f t="shared" si="0"/>
        <v>100.19698096520673</v>
      </c>
      <c r="G9" s="56">
        <f t="shared" ref="G9:G72" si="1">E9/C9*100</f>
        <v>94.984851660600995</v>
      </c>
    </row>
    <row r="10" spans="1:7" ht="23.25" customHeight="1" x14ac:dyDescent="0.25">
      <c r="A10" s="34" t="s">
        <v>6</v>
      </c>
      <c r="B10" s="35" t="s">
        <v>7</v>
      </c>
      <c r="C10" s="88">
        <f>C11+C12+C13</f>
        <v>5248.1</v>
      </c>
      <c r="D10" s="88">
        <f>D11+D12+D13</f>
        <v>4975.1000000000004</v>
      </c>
      <c r="E10" s="88">
        <f>E11+E12+E13</f>
        <v>4984.9000000000005</v>
      </c>
      <c r="F10" s="89">
        <f t="shared" si="0"/>
        <v>100.19698096520673</v>
      </c>
      <c r="G10" s="55">
        <f t="shared" si="1"/>
        <v>94.984851660600995</v>
      </c>
    </row>
    <row r="11" spans="1:7" ht="144.75" customHeight="1" x14ac:dyDescent="0.25">
      <c r="A11" s="34" t="s">
        <v>8</v>
      </c>
      <c r="B11" s="57" t="s">
        <v>104</v>
      </c>
      <c r="C11" s="90">
        <v>5196.1000000000004</v>
      </c>
      <c r="D11" s="88">
        <v>4870.1000000000004</v>
      </c>
      <c r="E11" s="91">
        <v>4871.1000000000004</v>
      </c>
      <c r="F11" s="89">
        <f t="shared" si="0"/>
        <v>100.02053345927189</v>
      </c>
      <c r="G11" s="55">
        <f t="shared" si="1"/>
        <v>93.745308981736301</v>
      </c>
    </row>
    <row r="12" spans="1:7" ht="247.5" customHeight="1" x14ac:dyDescent="0.25">
      <c r="A12" s="34" t="s">
        <v>122</v>
      </c>
      <c r="B12" s="36" t="s">
        <v>105</v>
      </c>
      <c r="C12" s="92">
        <v>7</v>
      </c>
      <c r="D12" s="88">
        <v>48</v>
      </c>
      <c r="E12" s="91">
        <v>48.5</v>
      </c>
      <c r="F12" s="89">
        <f t="shared" si="0"/>
        <v>101.04166666666667</v>
      </c>
      <c r="G12" s="55">
        <f t="shared" si="1"/>
        <v>692.85714285714289</v>
      </c>
    </row>
    <row r="13" spans="1:7" ht="101.25" customHeight="1" x14ac:dyDescent="0.25">
      <c r="A13" s="34" t="s">
        <v>123</v>
      </c>
      <c r="B13" s="35" t="s">
        <v>27</v>
      </c>
      <c r="C13" s="93" t="s">
        <v>215</v>
      </c>
      <c r="D13" s="88">
        <v>57</v>
      </c>
      <c r="E13" s="91">
        <v>65.3</v>
      </c>
      <c r="F13" s="89">
        <f t="shared" si="0"/>
        <v>114.56140350877193</v>
      </c>
      <c r="G13" s="55">
        <f t="shared" si="1"/>
        <v>145.11111111111111</v>
      </c>
    </row>
    <row r="14" spans="1:7" s="39" customFormat="1" ht="34.5" customHeight="1" x14ac:dyDescent="0.25">
      <c r="A14" s="33" t="s">
        <v>180</v>
      </c>
      <c r="B14" s="33" t="s">
        <v>178</v>
      </c>
      <c r="C14" s="86" t="str">
        <f>C15</f>
        <v>5</v>
      </c>
      <c r="D14" s="86">
        <f>D15</f>
        <v>1.6</v>
      </c>
      <c r="E14" s="86">
        <f t="shared" ref="E14" si="2">E15</f>
        <v>1.6</v>
      </c>
      <c r="F14" s="87">
        <f t="shared" si="0"/>
        <v>100</v>
      </c>
      <c r="G14" s="56">
        <f t="shared" si="1"/>
        <v>32</v>
      </c>
    </row>
    <row r="15" spans="1:7" ht="39" customHeight="1" x14ac:dyDescent="0.25">
      <c r="A15" s="35" t="s">
        <v>181</v>
      </c>
      <c r="B15" s="35" t="s">
        <v>179</v>
      </c>
      <c r="C15" s="88" t="str">
        <f>C16</f>
        <v>5</v>
      </c>
      <c r="D15" s="88">
        <f>D16</f>
        <v>1.6</v>
      </c>
      <c r="E15" s="88">
        <v>1.6</v>
      </c>
      <c r="F15" s="89">
        <f t="shared" si="0"/>
        <v>100</v>
      </c>
      <c r="G15" s="55">
        <f t="shared" si="1"/>
        <v>32</v>
      </c>
    </row>
    <row r="16" spans="1:7" ht="37.5" customHeight="1" x14ac:dyDescent="0.25">
      <c r="A16" s="35" t="s">
        <v>182</v>
      </c>
      <c r="B16" s="35" t="s">
        <v>179</v>
      </c>
      <c r="C16" s="93" t="s">
        <v>216</v>
      </c>
      <c r="D16" s="88">
        <v>1.6</v>
      </c>
      <c r="E16" s="91">
        <v>1.7</v>
      </c>
      <c r="F16" s="89">
        <f t="shared" si="0"/>
        <v>106.25</v>
      </c>
      <c r="G16" s="55">
        <f t="shared" si="1"/>
        <v>34</v>
      </c>
    </row>
    <row r="17" spans="1:7" s="39" customFormat="1" ht="15.75" x14ac:dyDescent="0.25">
      <c r="A17" s="32" t="s">
        <v>9</v>
      </c>
      <c r="B17" s="33" t="s">
        <v>10</v>
      </c>
      <c r="C17" s="86">
        <f>C18+C20</f>
        <v>19779</v>
      </c>
      <c r="D17" s="86">
        <f>D18+D20</f>
        <v>20676.7</v>
      </c>
      <c r="E17" s="86">
        <f>E18+E20</f>
        <v>21081.399999999998</v>
      </c>
      <c r="F17" s="87">
        <f t="shared" si="0"/>
        <v>101.95727558072612</v>
      </c>
      <c r="G17" s="56">
        <f t="shared" si="1"/>
        <v>106.5847616158552</v>
      </c>
    </row>
    <row r="18" spans="1:7" ht="31.5" x14ac:dyDescent="0.25">
      <c r="A18" s="34" t="s">
        <v>124</v>
      </c>
      <c r="B18" s="35" t="s">
        <v>11</v>
      </c>
      <c r="C18" s="88" t="str">
        <f>C19</f>
        <v>2279</v>
      </c>
      <c r="D18" s="88">
        <f>D19</f>
        <v>2620</v>
      </c>
      <c r="E18" s="88">
        <f>E19</f>
        <v>2717.6</v>
      </c>
      <c r="F18" s="89">
        <f t="shared" si="0"/>
        <v>103.72519083969465</v>
      </c>
      <c r="G18" s="55">
        <f t="shared" si="1"/>
        <v>119.24528301886792</v>
      </c>
    </row>
    <row r="19" spans="1:7" ht="98.25" customHeight="1" x14ac:dyDescent="0.25">
      <c r="A19" s="34" t="s">
        <v>125</v>
      </c>
      <c r="B19" s="35" t="s">
        <v>106</v>
      </c>
      <c r="C19" s="93" t="s">
        <v>217</v>
      </c>
      <c r="D19" s="88">
        <v>2620</v>
      </c>
      <c r="E19" s="91">
        <v>2717.6</v>
      </c>
      <c r="F19" s="89">
        <f t="shared" si="0"/>
        <v>103.72519083969465</v>
      </c>
      <c r="G19" s="55">
        <f t="shared" si="1"/>
        <v>119.24528301886792</v>
      </c>
    </row>
    <row r="20" spans="1:7" ht="15.75" x14ac:dyDescent="0.25">
      <c r="A20" s="34" t="s">
        <v>126</v>
      </c>
      <c r="B20" s="35" t="s">
        <v>12</v>
      </c>
      <c r="C20" s="88">
        <f>C21+C23</f>
        <v>17500</v>
      </c>
      <c r="D20" s="88">
        <f>D21+D23</f>
        <v>18056.7</v>
      </c>
      <c r="E20" s="88">
        <f>E21+E23</f>
        <v>18363.8</v>
      </c>
      <c r="F20" s="89">
        <f t="shared" si="0"/>
        <v>101.70075373684007</v>
      </c>
      <c r="G20" s="55">
        <f t="shared" si="1"/>
        <v>104.93599999999998</v>
      </c>
    </row>
    <row r="21" spans="1:7" ht="25.5" customHeight="1" x14ac:dyDescent="0.25">
      <c r="A21" s="34" t="s">
        <v>108</v>
      </c>
      <c r="B21" s="35" t="s">
        <v>107</v>
      </c>
      <c r="C21" s="88">
        <f>C22</f>
        <v>11208</v>
      </c>
      <c r="D21" s="88">
        <f>D22</f>
        <v>10946.1</v>
      </c>
      <c r="E21" s="88">
        <v>10987.3</v>
      </c>
      <c r="F21" s="89">
        <f t="shared" si="0"/>
        <v>100.37638976439096</v>
      </c>
      <c r="G21" s="55">
        <f t="shared" si="1"/>
        <v>98.030870806566725</v>
      </c>
    </row>
    <row r="22" spans="1:7" ht="72" customHeight="1" x14ac:dyDescent="0.25">
      <c r="A22" s="34" t="s">
        <v>109</v>
      </c>
      <c r="B22" s="35" t="s">
        <v>110</v>
      </c>
      <c r="C22" s="88">
        <v>11208</v>
      </c>
      <c r="D22" s="88">
        <v>10946.1</v>
      </c>
      <c r="E22" s="91">
        <v>10987.3</v>
      </c>
      <c r="F22" s="89">
        <f t="shared" si="0"/>
        <v>100.37638976439096</v>
      </c>
      <c r="G22" s="55">
        <f t="shared" si="1"/>
        <v>98.030870806566725</v>
      </c>
    </row>
    <row r="23" spans="1:7" ht="36.75" customHeight="1" x14ac:dyDescent="0.25">
      <c r="A23" s="34" t="s">
        <v>111</v>
      </c>
      <c r="B23" s="35" t="s">
        <v>112</v>
      </c>
      <c r="C23" s="88" t="str">
        <f>C24</f>
        <v>6292</v>
      </c>
      <c r="D23" s="88">
        <f>D24</f>
        <v>7110.6</v>
      </c>
      <c r="E23" s="88">
        <f>E24</f>
        <v>7376.5</v>
      </c>
      <c r="F23" s="89">
        <f t="shared" si="0"/>
        <v>103.73948752566591</v>
      </c>
      <c r="G23" s="55">
        <f t="shared" si="1"/>
        <v>117.23617291799111</v>
      </c>
    </row>
    <row r="24" spans="1:7" ht="74.25" customHeight="1" x14ac:dyDescent="0.25">
      <c r="A24" s="34" t="s">
        <v>113</v>
      </c>
      <c r="B24" s="35" t="s">
        <v>114</v>
      </c>
      <c r="C24" s="93" t="s">
        <v>218</v>
      </c>
      <c r="D24" s="88">
        <v>7110.6</v>
      </c>
      <c r="E24" s="91">
        <v>7376.5</v>
      </c>
      <c r="F24" s="89">
        <f t="shared" si="0"/>
        <v>103.73948752566591</v>
      </c>
      <c r="G24" s="55">
        <f t="shared" si="1"/>
        <v>117.23617291799111</v>
      </c>
    </row>
    <row r="25" spans="1:7" ht="41.25" customHeight="1" x14ac:dyDescent="0.25">
      <c r="A25" s="51" t="s">
        <v>146</v>
      </c>
      <c r="B25" s="51" t="s">
        <v>145</v>
      </c>
      <c r="C25" s="86">
        <f t="shared" ref="C25:E26" si="3">C26</f>
        <v>0</v>
      </c>
      <c r="D25" s="86">
        <f t="shared" si="3"/>
        <v>4.8</v>
      </c>
      <c r="E25" s="86">
        <f t="shared" si="3"/>
        <v>4.8</v>
      </c>
      <c r="F25" s="87"/>
      <c r="G25" s="55"/>
    </row>
    <row r="26" spans="1:7" ht="96" customHeight="1" x14ac:dyDescent="0.25">
      <c r="A26" s="52" t="s">
        <v>149</v>
      </c>
      <c r="B26" s="52" t="s">
        <v>147</v>
      </c>
      <c r="C26" s="94"/>
      <c r="D26" s="88">
        <f t="shared" si="3"/>
        <v>4.8</v>
      </c>
      <c r="E26" s="88">
        <f t="shared" si="3"/>
        <v>4.8</v>
      </c>
      <c r="F26" s="87"/>
      <c r="G26" s="55"/>
    </row>
    <row r="27" spans="1:7" ht="174" customHeight="1" x14ac:dyDescent="0.25">
      <c r="A27" s="53" t="s">
        <v>150</v>
      </c>
      <c r="B27" s="54" t="s">
        <v>148</v>
      </c>
      <c r="C27" s="95"/>
      <c r="D27" s="88">
        <v>4.8</v>
      </c>
      <c r="E27" s="91">
        <v>4.8</v>
      </c>
      <c r="F27" s="87"/>
      <c r="G27" s="55"/>
    </row>
    <row r="28" spans="1:7" ht="102.75" customHeight="1" x14ac:dyDescent="0.25">
      <c r="A28" s="77" t="s">
        <v>192</v>
      </c>
      <c r="B28" s="78" t="s">
        <v>191</v>
      </c>
      <c r="C28" s="86">
        <f>C29</f>
        <v>0</v>
      </c>
      <c r="D28" s="86">
        <f>D29</f>
        <v>0</v>
      </c>
      <c r="E28" s="86">
        <f t="shared" ref="E28:E29" si="4">E29</f>
        <v>0</v>
      </c>
      <c r="F28" s="87"/>
      <c r="G28" s="55"/>
    </row>
    <row r="29" spans="1:7" ht="36.75" customHeight="1" x14ac:dyDescent="0.25">
      <c r="A29" s="53" t="s">
        <v>193</v>
      </c>
      <c r="B29" s="54" t="s">
        <v>190</v>
      </c>
      <c r="C29" s="95"/>
      <c r="D29" s="88">
        <f>D30</f>
        <v>0</v>
      </c>
      <c r="E29" s="88">
        <f t="shared" si="4"/>
        <v>0</v>
      </c>
      <c r="F29" s="87"/>
      <c r="G29" s="55"/>
    </row>
    <row r="30" spans="1:7" ht="105" customHeight="1" x14ac:dyDescent="0.25">
      <c r="A30" s="53" t="s">
        <v>194</v>
      </c>
      <c r="B30" s="54" t="s">
        <v>189</v>
      </c>
      <c r="C30" s="95"/>
      <c r="D30" s="88"/>
      <c r="E30" s="91"/>
      <c r="F30" s="87"/>
      <c r="G30" s="55"/>
    </row>
    <row r="31" spans="1:7" s="39" customFormat="1" ht="125.25" customHeight="1" x14ac:dyDescent="0.25">
      <c r="A31" s="32" t="s">
        <v>128</v>
      </c>
      <c r="B31" s="33" t="s">
        <v>13</v>
      </c>
      <c r="C31" s="86">
        <f>C32+C39+C37</f>
        <v>3009</v>
      </c>
      <c r="D31" s="86">
        <f>D32+D39+D37</f>
        <v>3110</v>
      </c>
      <c r="E31" s="86">
        <f>E32+E39+E37</f>
        <v>3214.4999999999995</v>
      </c>
      <c r="F31" s="87">
        <f t="shared" ref="F31:F36" si="5">E31/D31*100</f>
        <v>103.36012861736333</v>
      </c>
      <c r="G31" s="56">
        <f t="shared" si="1"/>
        <v>106.82951146560318</v>
      </c>
    </row>
    <row r="32" spans="1:7" ht="287.25" customHeight="1" x14ac:dyDescent="0.25">
      <c r="A32" s="34" t="s">
        <v>127</v>
      </c>
      <c r="B32" s="36" t="s">
        <v>28</v>
      </c>
      <c r="C32" s="88">
        <f>C33+C35</f>
        <v>2735</v>
      </c>
      <c r="D32" s="88">
        <f>D33+D35</f>
        <v>2702.5</v>
      </c>
      <c r="E32" s="88">
        <f>E33+E35</f>
        <v>2770.6</v>
      </c>
      <c r="F32" s="89">
        <f t="shared" si="5"/>
        <v>102.51988899167436</v>
      </c>
      <c r="G32" s="55">
        <f t="shared" si="1"/>
        <v>101.3016453382084</v>
      </c>
    </row>
    <row r="33" spans="1:7" ht="144.75" customHeight="1" x14ac:dyDescent="0.25">
      <c r="A33" s="40" t="s">
        <v>129</v>
      </c>
      <c r="B33" s="36" t="s">
        <v>100</v>
      </c>
      <c r="C33" s="88">
        <f>C34</f>
        <v>87</v>
      </c>
      <c r="D33" s="88">
        <f>D34</f>
        <v>102.5</v>
      </c>
      <c r="E33" s="88">
        <f>E34</f>
        <v>102.9</v>
      </c>
      <c r="F33" s="89">
        <f t="shared" si="5"/>
        <v>100.39024390243902</v>
      </c>
      <c r="G33" s="55">
        <f t="shared" si="1"/>
        <v>118.27586206896552</v>
      </c>
    </row>
    <row r="34" spans="1:7" ht="151.5" customHeight="1" x14ac:dyDescent="0.25">
      <c r="A34" s="40" t="s">
        <v>130</v>
      </c>
      <c r="B34" s="42" t="s">
        <v>103</v>
      </c>
      <c r="C34" s="96">
        <v>87</v>
      </c>
      <c r="D34" s="88">
        <v>102.5</v>
      </c>
      <c r="E34" s="88">
        <v>102.9</v>
      </c>
      <c r="F34" s="89">
        <f t="shared" si="5"/>
        <v>100.39024390243902</v>
      </c>
      <c r="G34" s="55">
        <f t="shared" si="1"/>
        <v>118.27586206896552</v>
      </c>
    </row>
    <row r="35" spans="1:7" ht="99" customHeight="1" x14ac:dyDescent="0.25">
      <c r="A35" s="34" t="s">
        <v>131</v>
      </c>
      <c r="B35" s="42" t="s">
        <v>101</v>
      </c>
      <c r="C35" s="88" t="str">
        <f>C36</f>
        <v>2648</v>
      </c>
      <c r="D35" s="88">
        <f>D36</f>
        <v>2600</v>
      </c>
      <c r="E35" s="88">
        <f>E36</f>
        <v>2667.7</v>
      </c>
      <c r="F35" s="87">
        <f t="shared" si="5"/>
        <v>102.60384615384615</v>
      </c>
      <c r="G35" s="55">
        <f t="shared" si="1"/>
        <v>100.74395770392748</v>
      </c>
    </row>
    <row r="36" spans="1:7" ht="90" customHeight="1" x14ac:dyDescent="0.25">
      <c r="A36" s="34" t="s">
        <v>132</v>
      </c>
      <c r="B36" s="35" t="s">
        <v>115</v>
      </c>
      <c r="C36" s="93" t="s">
        <v>219</v>
      </c>
      <c r="D36" s="88">
        <v>2600</v>
      </c>
      <c r="E36" s="91">
        <v>2667.7</v>
      </c>
      <c r="F36" s="87">
        <f t="shared" si="5"/>
        <v>102.60384615384615</v>
      </c>
      <c r="G36" s="55">
        <f t="shared" si="1"/>
        <v>100.74395770392748</v>
      </c>
    </row>
    <row r="37" spans="1:7" ht="105" customHeight="1" x14ac:dyDescent="0.25">
      <c r="A37" s="58" t="s">
        <v>167</v>
      </c>
      <c r="B37" s="75" t="s">
        <v>165</v>
      </c>
      <c r="C37" s="97">
        <f>C38</f>
        <v>0</v>
      </c>
      <c r="D37" s="97">
        <f>D38</f>
        <v>0.5</v>
      </c>
      <c r="E37" s="88">
        <f>E38</f>
        <v>1.2</v>
      </c>
      <c r="F37" s="87"/>
      <c r="G37" s="55" t="e">
        <f t="shared" si="1"/>
        <v>#DIV/0!</v>
      </c>
    </row>
    <row r="38" spans="1:7" ht="102.75" customHeight="1" x14ac:dyDescent="0.25">
      <c r="A38" s="58" t="s">
        <v>168</v>
      </c>
      <c r="B38" s="76" t="s">
        <v>166</v>
      </c>
      <c r="C38" s="98"/>
      <c r="D38" s="97">
        <v>0.5</v>
      </c>
      <c r="E38" s="91">
        <v>1.2</v>
      </c>
      <c r="F38" s="87"/>
      <c r="G38" s="55" t="e">
        <f t="shared" si="1"/>
        <v>#DIV/0!</v>
      </c>
    </row>
    <row r="39" spans="1:7" ht="181.5" customHeight="1" x14ac:dyDescent="0.25">
      <c r="A39" s="48" t="s">
        <v>152</v>
      </c>
      <c r="B39" s="50" t="s">
        <v>151</v>
      </c>
      <c r="C39" s="88" t="str">
        <f>C40</f>
        <v>274</v>
      </c>
      <c r="D39" s="88">
        <f>D40</f>
        <v>407</v>
      </c>
      <c r="E39" s="88">
        <f>E40</f>
        <v>442.7</v>
      </c>
      <c r="F39" s="89">
        <f t="shared" ref="F39:F47" si="6">E39/D39*100</f>
        <v>108.77149877149877</v>
      </c>
      <c r="G39" s="55">
        <f t="shared" si="1"/>
        <v>161.5693430656934</v>
      </c>
    </row>
    <row r="40" spans="1:7" ht="164.25" customHeight="1" x14ac:dyDescent="0.25">
      <c r="A40" s="48" t="s">
        <v>154</v>
      </c>
      <c r="B40" s="49" t="s">
        <v>153</v>
      </c>
      <c r="C40" s="99" t="s">
        <v>220</v>
      </c>
      <c r="D40" s="88">
        <v>407</v>
      </c>
      <c r="E40" s="91">
        <v>442.7</v>
      </c>
      <c r="F40" s="89">
        <f t="shared" si="6"/>
        <v>108.77149877149877</v>
      </c>
      <c r="G40" s="55">
        <f t="shared" si="1"/>
        <v>161.5693430656934</v>
      </c>
    </row>
    <row r="41" spans="1:7" s="39" customFormat="1" ht="72" customHeight="1" x14ac:dyDescent="0.25">
      <c r="A41" s="32" t="s">
        <v>133</v>
      </c>
      <c r="B41" s="33" t="s">
        <v>14</v>
      </c>
      <c r="C41" s="86">
        <f>C45+C42</f>
        <v>229</v>
      </c>
      <c r="D41" s="86">
        <f>D45+D42</f>
        <v>512</v>
      </c>
      <c r="E41" s="86">
        <f>E45+E42</f>
        <v>526.4</v>
      </c>
      <c r="F41" s="87">
        <f t="shared" si="6"/>
        <v>102.8125</v>
      </c>
      <c r="G41" s="55">
        <f t="shared" si="1"/>
        <v>229.86899563318778</v>
      </c>
    </row>
    <row r="42" spans="1:7" s="59" customFormat="1" ht="33" customHeight="1" x14ac:dyDescent="0.25">
      <c r="A42" s="34" t="s">
        <v>171</v>
      </c>
      <c r="B42" s="35" t="s">
        <v>169</v>
      </c>
      <c r="C42" s="88" t="str">
        <f>C44</f>
        <v>37</v>
      </c>
      <c r="D42" s="88">
        <f>D44</f>
        <v>46</v>
      </c>
      <c r="E42" s="88">
        <f>E44</f>
        <v>46.4</v>
      </c>
      <c r="F42" s="89">
        <f t="shared" si="6"/>
        <v>100.8695652173913</v>
      </c>
      <c r="G42" s="55">
        <f t="shared" si="1"/>
        <v>125.40540540540542</v>
      </c>
    </row>
    <row r="43" spans="1:7" s="59" customFormat="1" ht="33" customHeight="1" x14ac:dyDescent="0.25">
      <c r="A43" s="34" t="s">
        <v>174</v>
      </c>
      <c r="B43" s="35" t="s">
        <v>173</v>
      </c>
      <c r="C43" s="88" t="str">
        <f>C44</f>
        <v>37</v>
      </c>
      <c r="D43" s="88">
        <f>D44</f>
        <v>46</v>
      </c>
      <c r="E43" s="88">
        <f>E44</f>
        <v>46.4</v>
      </c>
      <c r="F43" s="89">
        <f t="shared" si="6"/>
        <v>100.8695652173913</v>
      </c>
      <c r="G43" s="55">
        <f t="shared" si="1"/>
        <v>125.40540540540542</v>
      </c>
    </row>
    <row r="44" spans="1:7" s="59" customFormat="1" ht="69" customHeight="1" x14ac:dyDescent="0.25">
      <c r="A44" s="34" t="s">
        <v>172</v>
      </c>
      <c r="B44" s="35" t="s">
        <v>170</v>
      </c>
      <c r="C44" s="93" t="s">
        <v>221</v>
      </c>
      <c r="D44" s="88">
        <v>46</v>
      </c>
      <c r="E44" s="88">
        <v>46.4</v>
      </c>
      <c r="F44" s="89">
        <f t="shared" si="6"/>
        <v>100.8695652173913</v>
      </c>
      <c r="G44" s="55">
        <f t="shared" si="1"/>
        <v>125.40540540540542</v>
      </c>
    </row>
    <row r="45" spans="1:7" ht="31.5" customHeight="1" x14ac:dyDescent="0.25">
      <c r="A45" s="34" t="s">
        <v>134</v>
      </c>
      <c r="B45" s="35" t="s">
        <v>29</v>
      </c>
      <c r="C45" s="88">
        <f>C48+C46</f>
        <v>192</v>
      </c>
      <c r="D45" s="88">
        <f>D48+D46</f>
        <v>466</v>
      </c>
      <c r="E45" s="88">
        <f>E48+E46</f>
        <v>480</v>
      </c>
      <c r="F45" s="89">
        <f t="shared" si="6"/>
        <v>103.00429184549355</v>
      </c>
      <c r="G45" s="55">
        <f t="shared" si="1"/>
        <v>250</v>
      </c>
    </row>
    <row r="46" spans="1:7" ht="71.25" customHeight="1" x14ac:dyDescent="0.25">
      <c r="A46" s="53" t="s">
        <v>157</v>
      </c>
      <c r="B46" s="52" t="s">
        <v>155</v>
      </c>
      <c r="C46" s="88" t="str">
        <f>C47</f>
        <v>192</v>
      </c>
      <c r="D46" s="88">
        <f>D47</f>
        <v>192</v>
      </c>
      <c r="E46" s="88">
        <f>E47</f>
        <v>204.9</v>
      </c>
      <c r="F46" s="89">
        <f t="shared" si="6"/>
        <v>106.71875</v>
      </c>
      <c r="G46" s="55">
        <f t="shared" si="1"/>
        <v>106.71875</v>
      </c>
    </row>
    <row r="47" spans="1:7" ht="85.5" customHeight="1" x14ac:dyDescent="0.25">
      <c r="A47" s="53" t="s">
        <v>158</v>
      </c>
      <c r="B47" s="52" t="s">
        <v>156</v>
      </c>
      <c r="C47" s="94" t="s">
        <v>222</v>
      </c>
      <c r="D47" s="88">
        <v>192</v>
      </c>
      <c r="E47" s="88">
        <v>204.9</v>
      </c>
      <c r="F47" s="89">
        <f t="shared" si="6"/>
        <v>106.71875</v>
      </c>
      <c r="G47" s="55">
        <f t="shared" si="1"/>
        <v>106.71875</v>
      </c>
    </row>
    <row r="48" spans="1:7" ht="42" customHeight="1" x14ac:dyDescent="0.25">
      <c r="A48" s="34" t="s">
        <v>135</v>
      </c>
      <c r="B48" s="35" t="s">
        <v>30</v>
      </c>
      <c r="C48" s="88">
        <f t="shared" ref="C48:E48" si="7">C49</f>
        <v>0</v>
      </c>
      <c r="D48" s="88">
        <f t="shared" si="7"/>
        <v>274</v>
      </c>
      <c r="E48" s="88">
        <f t="shared" si="7"/>
        <v>275.10000000000002</v>
      </c>
      <c r="F48" s="89">
        <f t="shared" ref="F48:F68" si="8">E48/D48*100</f>
        <v>100.4014598540146</v>
      </c>
      <c r="G48" s="55"/>
    </row>
    <row r="49" spans="1:7" ht="47.25" x14ac:dyDescent="0.25">
      <c r="A49" s="34" t="s">
        <v>136</v>
      </c>
      <c r="B49" s="35" t="s">
        <v>116</v>
      </c>
      <c r="C49" s="93"/>
      <c r="D49" s="88">
        <v>274</v>
      </c>
      <c r="E49" s="91">
        <v>275.10000000000002</v>
      </c>
      <c r="F49" s="89">
        <f t="shared" si="8"/>
        <v>100.4014598540146</v>
      </c>
      <c r="G49" s="55"/>
    </row>
    <row r="50" spans="1:7" s="39" customFormat="1" ht="47.25" customHeight="1" x14ac:dyDescent="0.25">
      <c r="A50" s="32" t="s">
        <v>137</v>
      </c>
      <c r="B50" s="33" t="s">
        <v>15</v>
      </c>
      <c r="C50" s="86">
        <f t="shared" ref="C50:D52" si="9">C51</f>
        <v>0</v>
      </c>
      <c r="D50" s="86">
        <f t="shared" si="9"/>
        <v>33</v>
      </c>
      <c r="E50" s="86">
        <f t="shared" ref="E50" si="10">E51</f>
        <v>33</v>
      </c>
      <c r="F50" s="87">
        <f t="shared" si="8"/>
        <v>100</v>
      </c>
      <c r="G50" s="55"/>
    </row>
    <row r="51" spans="1:7" ht="176.25" customHeight="1" x14ac:dyDescent="0.25">
      <c r="A51" s="34" t="s">
        <v>138</v>
      </c>
      <c r="B51" s="35" t="s">
        <v>16</v>
      </c>
      <c r="C51" s="88">
        <f t="shared" si="9"/>
        <v>0</v>
      </c>
      <c r="D51" s="88">
        <f t="shared" si="9"/>
        <v>33</v>
      </c>
      <c r="E51" s="88">
        <f>E52</f>
        <v>33</v>
      </c>
      <c r="F51" s="87">
        <f t="shared" si="8"/>
        <v>100</v>
      </c>
      <c r="G51" s="55"/>
    </row>
    <row r="52" spans="1:7" ht="177.75" customHeight="1" x14ac:dyDescent="0.25">
      <c r="A52" s="34" t="s">
        <v>159</v>
      </c>
      <c r="B52" s="36" t="s">
        <v>31</v>
      </c>
      <c r="C52" s="88">
        <f t="shared" si="9"/>
        <v>0</v>
      </c>
      <c r="D52" s="88">
        <f t="shared" si="9"/>
        <v>33</v>
      </c>
      <c r="E52" s="88">
        <f>E53</f>
        <v>33</v>
      </c>
      <c r="F52" s="87">
        <f t="shared" si="8"/>
        <v>100</v>
      </c>
      <c r="G52" s="55"/>
    </row>
    <row r="53" spans="1:7" ht="198" customHeight="1" x14ac:dyDescent="0.25">
      <c r="A53" s="34" t="s">
        <v>139</v>
      </c>
      <c r="B53" s="36" t="s">
        <v>117</v>
      </c>
      <c r="C53" s="92"/>
      <c r="D53" s="88">
        <v>33</v>
      </c>
      <c r="E53" s="91">
        <v>33</v>
      </c>
      <c r="F53" s="87">
        <f t="shared" si="8"/>
        <v>100</v>
      </c>
      <c r="G53" s="55"/>
    </row>
    <row r="54" spans="1:7" ht="40.5" customHeight="1" x14ac:dyDescent="0.25">
      <c r="A54" s="32" t="s">
        <v>140</v>
      </c>
      <c r="B54" s="43" t="s">
        <v>94</v>
      </c>
      <c r="C54" s="100"/>
      <c r="D54" s="86">
        <f>D55+D57</f>
        <v>106</v>
      </c>
      <c r="E54" s="86">
        <f>E55+E57</f>
        <v>163</v>
      </c>
      <c r="F54" s="87">
        <f t="shared" si="8"/>
        <v>153.77358490566039</v>
      </c>
      <c r="G54" s="55"/>
    </row>
    <row r="55" spans="1:7" ht="126" customHeight="1" x14ac:dyDescent="0.25">
      <c r="A55" s="48" t="s">
        <v>231</v>
      </c>
      <c r="B55" s="49" t="s">
        <v>160</v>
      </c>
      <c r="C55" s="94"/>
      <c r="D55" s="88">
        <f>D56</f>
        <v>10</v>
      </c>
      <c r="E55" s="88"/>
      <c r="F55" s="89">
        <f t="shared" si="8"/>
        <v>0</v>
      </c>
      <c r="G55" s="55"/>
    </row>
    <row r="56" spans="1:7" ht="135.75" customHeight="1" x14ac:dyDescent="0.25">
      <c r="A56" s="48" t="s">
        <v>232</v>
      </c>
      <c r="B56" s="49" t="s">
        <v>161</v>
      </c>
      <c r="C56" s="94"/>
      <c r="D56" s="88">
        <v>10</v>
      </c>
      <c r="E56" s="88"/>
      <c r="F56" s="89">
        <f t="shared" si="8"/>
        <v>0</v>
      </c>
      <c r="G56" s="55"/>
    </row>
    <row r="57" spans="1:7" ht="53.25" customHeight="1" x14ac:dyDescent="0.25">
      <c r="A57" s="31" t="s">
        <v>142</v>
      </c>
      <c r="B57" s="30" t="s">
        <v>93</v>
      </c>
      <c r="C57" s="88">
        <f>C58</f>
        <v>0</v>
      </c>
      <c r="D57" s="88">
        <f>D58</f>
        <v>96</v>
      </c>
      <c r="E57" s="88">
        <v>163</v>
      </c>
      <c r="F57" s="87">
        <f t="shared" si="8"/>
        <v>169.79166666666669</v>
      </c>
      <c r="G57" s="55"/>
    </row>
    <row r="58" spans="1:7" ht="84.75" customHeight="1" x14ac:dyDescent="0.25">
      <c r="A58" s="67" t="s">
        <v>141</v>
      </c>
      <c r="B58" s="68" t="s">
        <v>118</v>
      </c>
      <c r="C58" s="101"/>
      <c r="D58" s="102">
        <v>96</v>
      </c>
      <c r="E58" s="103">
        <v>163</v>
      </c>
      <c r="F58" s="87">
        <f t="shared" si="8"/>
        <v>169.79166666666669</v>
      </c>
      <c r="G58" s="55"/>
    </row>
    <row r="59" spans="1:7" s="39" customFormat="1" ht="42.75" customHeight="1" x14ac:dyDescent="0.25">
      <c r="A59" s="73" t="s">
        <v>187</v>
      </c>
      <c r="B59" s="74" t="s">
        <v>185</v>
      </c>
      <c r="C59" s="86">
        <f>C60</f>
        <v>11</v>
      </c>
      <c r="D59" s="86">
        <f>D60</f>
        <v>49</v>
      </c>
      <c r="E59" s="86">
        <f>E60</f>
        <v>49.9</v>
      </c>
      <c r="F59" s="87">
        <f t="shared" si="8"/>
        <v>101.83673469387755</v>
      </c>
      <c r="G59" s="55">
        <f t="shared" si="1"/>
        <v>453.63636363636363</v>
      </c>
    </row>
    <row r="60" spans="1:7" ht="54.75" customHeight="1" x14ac:dyDescent="0.25">
      <c r="A60" s="71" t="s">
        <v>188</v>
      </c>
      <c r="B60" s="72" t="s">
        <v>186</v>
      </c>
      <c r="C60" s="104">
        <v>11</v>
      </c>
      <c r="D60" s="88">
        <v>49</v>
      </c>
      <c r="E60" s="91">
        <v>49.9</v>
      </c>
      <c r="F60" s="87">
        <f t="shared" si="8"/>
        <v>101.83673469387755</v>
      </c>
      <c r="G60" s="55">
        <f t="shared" si="1"/>
        <v>453.63636363636363</v>
      </c>
    </row>
    <row r="61" spans="1:7" ht="42.75" customHeight="1" x14ac:dyDescent="0.25">
      <c r="A61" s="69" t="s">
        <v>143</v>
      </c>
      <c r="B61" s="70" t="s">
        <v>102</v>
      </c>
      <c r="C61" s="105">
        <f>C62+C73</f>
        <v>19735</v>
      </c>
      <c r="D61" s="105">
        <f>D62+D73</f>
        <v>21664.5</v>
      </c>
      <c r="E61" s="105">
        <f>E62+E73</f>
        <v>21657.8</v>
      </c>
      <c r="F61" s="87">
        <f t="shared" si="8"/>
        <v>99.969073830459962</v>
      </c>
      <c r="G61" s="55">
        <f t="shared" si="1"/>
        <v>109.74309602229542</v>
      </c>
    </row>
    <row r="62" spans="1:7" ht="87" customHeight="1" x14ac:dyDescent="0.25">
      <c r="A62" s="41" t="s">
        <v>144</v>
      </c>
      <c r="B62" s="33" t="s">
        <v>17</v>
      </c>
      <c r="C62" s="86">
        <f t="shared" ref="C62:D62" si="11">C63+C66+C69</f>
        <v>19735</v>
      </c>
      <c r="D62" s="86">
        <f t="shared" si="11"/>
        <v>21634.7</v>
      </c>
      <c r="E62" s="86">
        <f>E63+E66+E69</f>
        <v>21628</v>
      </c>
      <c r="F62" s="87">
        <f t="shared" si="8"/>
        <v>99.969031232233391</v>
      </c>
      <c r="G62" s="55">
        <f t="shared" si="1"/>
        <v>109.59209526222446</v>
      </c>
    </row>
    <row r="63" spans="1:7" ht="57.75" customHeight="1" x14ac:dyDescent="0.25">
      <c r="A63" s="34" t="s">
        <v>199</v>
      </c>
      <c r="B63" s="35" t="s">
        <v>18</v>
      </c>
      <c r="C63" s="88" t="str">
        <f t="shared" ref="C63:E64" si="12">C64</f>
        <v>401</v>
      </c>
      <c r="D63" s="88">
        <f t="shared" si="12"/>
        <v>401</v>
      </c>
      <c r="E63" s="88">
        <f t="shared" si="12"/>
        <v>401</v>
      </c>
      <c r="F63" s="87">
        <f t="shared" si="8"/>
        <v>100</v>
      </c>
      <c r="G63" s="55">
        <f t="shared" si="1"/>
        <v>100</v>
      </c>
    </row>
    <row r="64" spans="1:7" ht="31.5" x14ac:dyDescent="0.25">
      <c r="A64" s="34" t="s">
        <v>198</v>
      </c>
      <c r="B64" s="35" t="s">
        <v>19</v>
      </c>
      <c r="C64" s="88" t="str">
        <f t="shared" si="12"/>
        <v>401</v>
      </c>
      <c r="D64" s="88">
        <f t="shared" si="12"/>
        <v>401</v>
      </c>
      <c r="E64" s="88">
        <f t="shared" si="12"/>
        <v>401</v>
      </c>
      <c r="F64" s="87">
        <f t="shared" si="8"/>
        <v>100</v>
      </c>
      <c r="G64" s="55">
        <f t="shared" si="1"/>
        <v>100</v>
      </c>
    </row>
    <row r="65" spans="1:7" ht="47.25" x14ac:dyDescent="0.25">
      <c r="A65" s="35" t="s">
        <v>197</v>
      </c>
      <c r="B65" s="35" t="s">
        <v>32</v>
      </c>
      <c r="C65" s="93" t="s">
        <v>223</v>
      </c>
      <c r="D65" s="88">
        <v>401</v>
      </c>
      <c r="E65" s="91">
        <v>401</v>
      </c>
      <c r="F65" s="87">
        <f t="shared" si="8"/>
        <v>100</v>
      </c>
      <c r="G65" s="55">
        <f t="shared" si="1"/>
        <v>100</v>
      </c>
    </row>
    <row r="66" spans="1:7" ht="47.25" x14ac:dyDescent="0.25">
      <c r="A66" s="34" t="s">
        <v>201</v>
      </c>
      <c r="B66" s="35" t="s">
        <v>20</v>
      </c>
      <c r="C66" s="88" t="str">
        <f t="shared" ref="C66:E67" si="13">C67</f>
        <v>1069</v>
      </c>
      <c r="D66" s="88">
        <f t="shared" si="13"/>
        <v>1069</v>
      </c>
      <c r="E66" s="88">
        <f t="shared" si="13"/>
        <v>1069</v>
      </c>
      <c r="F66" s="87">
        <f t="shared" si="8"/>
        <v>100</v>
      </c>
      <c r="G66" s="55">
        <f t="shared" si="1"/>
        <v>100</v>
      </c>
    </row>
    <row r="67" spans="1:7" ht="65.25" customHeight="1" x14ac:dyDescent="0.25">
      <c r="A67" s="34" t="s">
        <v>202</v>
      </c>
      <c r="B67" s="35" t="s">
        <v>33</v>
      </c>
      <c r="C67" s="88" t="str">
        <f t="shared" si="13"/>
        <v>1069</v>
      </c>
      <c r="D67" s="88">
        <f t="shared" si="13"/>
        <v>1069</v>
      </c>
      <c r="E67" s="88">
        <f t="shared" si="13"/>
        <v>1069</v>
      </c>
      <c r="F67" s="87">
        <f t="shared" si="8"/>
        <v>100</v>
      </c>
      <c r="G67" s="55">
        <f t="shared" si="1"/>
        <v>100</v>
      </c>
    </row>
    <row r="68" spans="1:7" ht="67.5" customHeight="1" x14ac:dyDescent="0.25">
      <c r="A68" s="34" t="s">
        <v>200</v>
      </c>
      <c r="B68" s="35" t="s">
        <v>34</v>
      </c>
      <c r="C68" s="93" t="s">
        <v>224</v>
      </c>
      <c r="D68" s="88">
        <v>1069</v>
      </c>
      <c r="E68" s="91">
        <v>1069</v>
      </c>
      <c r="F68" s="87">
        <f t="shared" si="8"/>
        <v>100</v>
      </c>
      <c r="G68" s="55">
        <f t="shared" si="1"/>
        <v>100</v>
      </c>
    </row>
    <row r="69" spans="1:7" ht="29.25" customHeight="1" x14ac:dyDescent="0.25">
      <c r="A69" s="34" t="s">
        <v>203</v>
      </c>
      <c r="B69" s="35" t="s">
        <v>21</v>
      </c>
      <c r="C69" s="88">
        <f>C70+C72</f>
        <v>18265</v>
      </c>
      <c r="D69" s="88">
        <f>D70+D72</f>
        <v>20164.7</v>
      </c>
      <c r="E69" s="88">
        <f>E70+E72</f>
        <v>20158</v>
      </c>
      <c r="F69" s="87">
        <f>E69/D69*100</f>
        <v>99.966773619245515</v>
      </c>
      <c r="G69" s="55">
        <f t="shared" si="1"/>
        <v>110.36408431426226</v>
      </c>
    </row>
    <row r="70" spans="1:7" ht="122.25" customHeight="1" x14ac:dyDescent="0.25">
      <c r="A70" s="53" t="s">
        <v>204</v>
      </c>
      <c r="B70" s="52" t="s">
        <v>162</v>
      </c>
      <c r="C70" s="88" t="str">
        <f>C71</f>
        <v>179</v>
      </c>
      <c r="D70" s="88">
        <f t="shared" ref="D70:E70" si="14">D71</f>
        <v>597.4</v>
      </c>
      <c r="E70" s="88">
        <f t="shared" si="14"/>
        <v>597</v>
      </c>
      <c r="F70" s="87">
        <f>E70/D70*100</f>
        <v>99.933043187144293</v>
      </c>
      <c r="G70" s="55">
        <f t="shared" si="1"/>
        <v>333.51955307262568</v>
      </c>
    </row>
    <row r="71" spans="1:7" ht="144" customHeight="1" x14ac:dyDescent="0.25">
      <c r="A71" s="53" t="s">
        <v>205</v>
      </c>
      <c r="B71" s="52" t="s">
        <v>163</v>
      </c>
      <c r="C71" s="94" t="s">
        <v>225</v>
      </c>
      <c r="D71" s="88">
        <v>597.4</v>
      </c>
      <c r="E71" s="88">
        <v>597</v>
      </c>
      <c r="F71" s="89">
        <f>E71/D71*100</f>
        <v>99.933043187144293</v>
      </c>
      <c r="G71" s="55">
        <f t="shared" si="1"/>
        <v>333.51955307262568</v>
      </c>
    </row>
    <row r="72" spans="1:7" ht="49.5" customHeight="1" x14ac:dyDescent="0.25">
      <c r="A72" s="80" t="s">
        <v>206</v>
      </c>
      <c r="B72" s="81" t="s">
        <v>119</v>
      </c>
      <c r="C72" s="106" t="s">
        <v>226</v>
      </c>
      <c r="D72" s="102">
        <v>19567.3</v>
      </c>
      <c r="E72" s="103">
        <v>19561</v>
      </c>
      <c r="F72" s="107">
        <f>E72/D72*100</f>
        <v>99.967803427146322</v>
      </c>
      <c r="G72" s="55">
        <f t="shared" si="1"/>
        <v>108.15547937631318</v>
      </c>
    </row>
    <row r="73" spans="1:7" s="39" customFormat="1" ht="153.75" customHeight="1" x14ac:dyDescent="0.25">
      <c r="A73" s="83" t="s">
        <v>209</v>
      </c>
      <c r="B73" s="84" t="s">
        <v>207</v>
      </c>
      <c r="C73" s="108">
        <f>C74</f>
        <v>0</v>
      </c>
      <c r="D73" s="87">
        <f>D74</f>
        <v>29.8</v>
      </c>
      <c r="E73" s="87">
        <f t="shared" ref="E73:F73" si="15">E74</f>
        <v>29.8</v>
      </c>
      <c r="F73" s="108">
        <f t="shared" si="15"/>
        <v>0</v>
      </c>
      <c r="G73" s="55"/>
    </row>
    <row r="74" spans="1:7" ht="129" customHeight="1" x14ac:dyDescent="0.25">
      <c r="A74" s="82" t="s">
        <v>210</v>
      </c>
      <c r="B74" s="82" t="s">
        <v>208</v>
      </c>
      <c r="C74" s="109"/>
      <c r="D74" s="89">
        <v>29.8</v>
      </c>
      <c r="E74" s="110">
        <v>29.8</v>
      </c>
      <c r="F74" s="89"/>
      <c r="G74" s="55"/>
    </row>
    <row r="75" spans="1:7" ht="35.25" customHeight="1" x14ac:dyDescent="0.25">
      <c r="A75" s="37"/>
      <c r="B75" s="33" t="s">
        <v>99</v>
      </c>
      <c r="C75" s="86">
        <f>C8+C61</f>
        <v>48016.1</v>
      </c>
      <c r="D75" s="86">
        <f>D8+D61</f>
        <v>51132.7</v>
      </c>
      <c r="E75" s="86">
        <f>E8+E61</f>
        <v>51717.3</v>
      </c>
      <c r="F75" s="87">
        <f>E75/D75*100</f>
        <v>101.14329968884883</v>
      </c>
      <c r="G75" s="56">
        <f t="shared" ref="G75" si="16">E75/C75*100</f>
        <v>107.7082478585308</v>
      </c>
    </row>
    <row r="76" spans="1:7" x14ac:dyDescent="0.25">
      <c r="D76" s="19"/>
    </row>
  </sheetData>
  <mergeCells count="1">
    <mergeCell ref="A4:E4"/>
  </mergeCells>
  <pageMargins left="0.9055118110236221" right="0.19685039370078741" top="0.74803149606299213" bottom="0.55118110236220474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D9" sqref="D9"/>
    </sheetView>
  </sheetViews>
  <sheetFormatPr defaultRowHeight="15" x14ac:dyDescent="0.25"/>
  <cols>
    <col min="1" max="1" width="28.140625" customWidth="1"/>
    <col min="2" max="2" width="27.5703125" customWidth="1"/>
    <col min="3" max="4" width="14.28515625" customWidth="1"/>
    <col min="5" max="6" width="9.140625" hidden="1" customWidth="1"/>
  </cols>
  <sheetData>
    <row r="1" spans="1:6" ht="21.75" x14ac:dyDescent="0.55000000000000004">
      <c r="A1" s="22"/>
      <c r="B1" s="22"/>
      <c r="C1" s="113" t="s">
        <v>184</v>
      </c>
      <c r="D1" s="113"/>
      <c r="E1" s="22"/>
      <c r="F1" s="22"/>
    </row>
    <row r="2" spans="1:6" ht="15.75" x14ac:dyDescent="0.25">
      <c r="A2" s="114" t="s">
        <v>91</v>
      </c>
      <c r="B2" s="114"/>
      <c r="C2" s="114"/>
      <c r="D2" s="114"/>
      <c r="E2" s="114"/>
      <c r="F2" s="114"/>
    </row>
    <row r="3" spans="1:6" ht="15.75" x14ac:dyDescent="0.25">
      <c r="A3" s="115" t="s">
        <v>92</v>
      </c>
      <c r="B3" s="115"/>
      <c r="C3" s="115"/>
      <c r="D3" s="115"/>
      <c r="E3" s="23"/>
      <c r="F3" s="23"/>
    </row>
    <row r="4" spans="1:6" ht="15.75" x14ac:dyDescent="0.25">
      <c r="A4" s="115" t="s">
        <v>382</v>
      </c>
      <c r="B4" s="115"/>
      <c r="C4" s="115"/>
      <c r="D4" s="115"/>
      <c r="E4" s="23"/>
      <c r="F4" s="23"/>
    </row>
    <row r="5" spans="1:6" ht="15.75" x14ac:dyDescent="0.25">
      <c r="A5" s="23"/>
      <c r="B5" s="23"/>
      <c r="C5" s="23"/>
      <c r="D5" s="23" t="s">
        <v>98</v>
      </c>
      <c r="E5" s="23"/>
      <c r="F5" s="23"/>
    </row>
    <row r="6" spans="1:6" ht="15.75" x14ac:dyDescent="0.25">
      <c r="A6" s="116" t="s">
        <v>80</v>
      </c>
      <c r="B6" s="118" t="s">
        <v>81</v>
      </c>
      <c r="C6" s="24" t="s">
        <v>82</v>
      </c>
      <c r="D6" s="24" t="s">
        <v>83</v>
      </c>
      <c r="E6" s="23"/>
      <c r="F6" s="23"/>
    </row>
    <row r="7" spans="1:6" ht="15.75" x14ac:dyDescent="0.25">
      <c r="A7" s="117"/>
      <c r="B7" s="118"/>
      <c r="C7" s="25"/>
      <c r="D7" s="26"/>
      <c r="E7" s="23"/>
      <c r="F7" s="23"/>
    </row>
    <row r="8" spans="1:6" ht="52.5" customHeight="1" x14ac:dyDescent="0.25">
      <c r="A8" s="62" t="s">
        <v>84</v>
      </c>
      <c r="B8" s="62" t="s">
        <v>85</v>
      </c>
      <c r="C8" s="44">
        <f>-(C9+C10)</f>
        <v>-72816.599999999991</v>
      </c>
      <c r="D8" s="44">
        <f>-(D9+D10)</f>
        <v>-69158.899999999994</v>
      </c>
      <c r="E8" s="23"/>
      <c r="F8" s="23"/>
    </row>
    <row r="9" spans="1:6" ht="50.25" customHeight="1" x14ac:dyDescent="0.25">
      <c r="A9" s="27" t="s">
        <v>86</v>
      </c>
      <c r="B9" s="27" t="s">
        <v>87</v>
      </c>
      <c r="C9" s="45">
        <f>-'Приложение 1'!D75</f>
        <v>-51132.7</v>
      </c>
      <c r="D9" s="45">
        <f>-'Приложение 1'!E75</f>
        <v>-51717.3</v>
      </c>
      <c r="E9" s="23"/>
      <c r="F9" s="23"/>
    </row>
    <row r="10" spans="1:6" ht="51.75" customHeight="1" x14ac:dyDescent="0.25">
      <c r="A10" s="27" t="s">
        <v>88</v>
      </c>
      <c r="B10" s="27" t="s">
        <v>89</v>
      </c>
      <c r="C10" s="45">
        <f>'Приложение 2'!E37</f>
        <v>123949.29999999999</v>
      </c>
      <c r="D10" s="45">
        <f>'Приложение 2'!F37</f>
        <v>120876.2</v>
      </c>
      <c r="E10" s="23"/>
      <c r="F10" s="23"/>
    </row>
    <row r="11" spans="1:6" ht="52.5" customHeight="1" x14ac:dyDescent="0.25">
      <c r="A11" s="28"/>
      <c r="B11" s="29" t="s">
        <v>90</v>
      </c>
      <c r="C11" s="44">
        <f>-C8</f>
        <v>72816.599999999991</v>
      </c>
      <c r="D11" s="44">
        <f>-D8</f>
        <v>69158.899999999994</v>
      </c>
      <c r="E11" s="23"/>
      <c r="F11" s="23"/>
    </row>
    <row r="12" spans="1:6" ht="15.75" x14ac:dyDescent="0.25">
      <c r="A12" s="20"/>
      <c r="B12" s="20"/>
      <c r="C12" s="20"/>
      <c r="D12" s="20"/>
      <c r="E12" s="20"/>
      <c r="F12" s="20"/>
    </row>
    <row r="13" spans="1:6" ht="15.75" x14ac:dyDescent="0.25">
      <c r="A13" s="20"/>
      <c r="B13" s="20"/>
      <c r="C13" s="20"/>
      <c r="D13" s="20"/>
      <c r="E13" s="20"/>
      <c r="F13" s="20"/>
    </row>
  </sheetData>
  <mergeCells count="6">
    <mergeCell ref="C1:D1"/>
    <mergeCell ref="A2:F2"/>
    <mergeCell ref="A3:D3"/>
    <mergeCell ref="A4:D4"/>
    <mergeCell ref="A6:A7"/>
    <mergeCell ref="B6:B7"/>
  </mergeCells>
  <pageMargins left="1.1023622047244095" right="0.39370078740157483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opLeftCell="A4" workbookViewId="0">
      <selection activeCell="F8" sqref="F8:F13"/>
    </sheetView>
  </sheetViews>
  <sheetFormatPr defaultRowHeight="15" x14ac:dyDescent="0.25"/>
  <cols>
    <col min="1" max="1" width="29.5703125" customWidth="1"/>
    <col min="2" max="2" width="7.28515625" customWidth="1"/>
    <col min="3" max="3" width="5.85546875" customWidth="1"/>
    <col min="4" max="4" width="11.28515625" customWidth="1"/>
    <col min="5" max="5" width="11.7109375" customWidth="1"/>
    <col min="6" max="6" width="9.140625" customWidth="1"/>
    <col min="7" max="7" width="7.28515625" customWidth="1"/>
    <col min="8" max="8" width="8.7109375" customWidth="1"/>
  </cols>
  <sheetData>
    <row r="1" spans="1:8" x14ac:dyDescent="0.25">
      <c r="F1" s="63" t="s">
        <v>35</v>
      </c>
    </row>
    <row r="2" spans="1:8" ht="39" customHeight="1" x14ac:dyDescent="0.25">
      <c r="A2" s="119" t="s">
        <v>78</v>
      </c>
      <c r="B2" s="119"/>
      <c r="C2" s="119"/>
      <c r="D2" s="119"/>
      <c r="E2" s="119"/>
      <c r="F2" s="119"/>
      <c r="G2" s="119"/>
    </row>
    <row r="3" spans="1:8" ht="39.75" customHeight="1" x14ac:dyDescent="0.25">
      <c r="A3" s="119" t="s">
        <v>229</v>
      </c>
      <c r="B3" s="119"/>
      <c r="C3" s="119"/>
      <c r="D3" s="119"/>
      <c r="E3" s="119"/>
      <c r="F3" s="119"/>
    </row>
    <row r="4" spans="1:8" ht="15.75" x14ac:dyDescent="0.25">
      <c r="A4" s="6"/>
      <c r="B4" s="6"/>
      <c r="C4" s="6"/>
      <c r="D4" s="6"/>
      <c r="E4" s="3"/>
      <c r="F4" s="4" t="s">
        <v>0</v>
      </c>
    </row>
    <row r="5" spans="1:8" ht="81" customHeight="1" x14ac:dyDescent="0.25">
      <c r="A5" s="7" t="s">
        <v>36</v>
      </c>
      <c r="B5" s="8" t="s">
        <v>37</v>
      </c>
      <c r="C5" s="8" t="s">
        <v>38</v>
      </c>
      <c r="D5" s="7" t="s">
        <v>176</v>
      </c>
      <c r="E5" s="7" t="s">
        <v>177</v>
      </c>
      <c r="F5" s="7" t="s">
        <v>97</v>
      </c>
      <c r="G5" s="7" t="s">
        <v>196</v>
      </c>
      <c r="H5" s="7" t="s">
        <v>230</v>
      </c>
    </row>
    <row r="6" spans="1:8" ht="15.75" x14ac:dyDescent="0.25">
      <c r="A6" s="17">
        <v>1</v>
      </c>
      <c r="B6" s="18" t="s">
        <v>39</v>
      </c>
      <c r="C6" s="17">
        <v>3</v>
      </c>
      <c r="D6" s="18" t="s">
        <v>40</v>
      </c>
      <c r="E6" s="17">
        <v>5</v>
      </c>
      <c r="F6" s="17">
        <v>7</v>
      </c>
      <c r="G6" s="18" t="s">
        <v>211</v>
      </c>
      <c r="H6" s="17">
        <v>9</v>
      </c>
    </row>
    <row r="7" spans="1:8" ht="33" customHeight="1" x14ac:dyDescent="0.25">
      <c r="A7" s="10" t="s">
        <v>41</v>
      </c>
      <c r="B7" s="11" t="s">
        <v>42</v>
      </c>
      <c r="C7" s="11"/>
      <c r="D7" s="12">
        <f t="shared" ref="D7:E7" si="0">D9+D13+D10+D8+D12+D11</f>
        <v>17041</v>
      </c>
      <c r="E7" s="12">
        <f t="shared" si="0"/>
        <v>25190.6</v>
      </c>
      <c r="F7" s="12">
        <f>F9+F13+F10+F8+F12+F11</f>
        <v>24866.7</v>
      </c>
      <c r="G7" s="56">
        <f t="shared" ref="G7:G37" si="1">F7/E7*100</f>
        <v>98.714202916961099</v>
      </c>
      <c r="H7" s="56">
        <f>E7-F7</f>
        <v>323.89999999999782</v>
      </c>
    </row>
    <row r="8" spans="1:8" ht="87" customHeight="1" x14ac:dyDescent="0.25">
      <c r="A8" s="79" t="s">
        <v>164</v>
      </c>
      <c r="B8" s="9" t="s">
        <v>42</v>
      </c>
      <c r="C8" s="9" t="s">
        <v>43</v>
      </c>
      <c r="D8" s="61">
        <v>1900</v>
      </c>
      <c r="E8" s="14">
        <v>2025.1</v>
      </c>
      <c r="F8" s="14">
        <v>2024.9</v>
      </c>
      <c r="G8" s="55">
        <f t="shared" si="1"/>
        <v>99.990123944496574</v>
      </c>
      <c r="H8" s="55">
        <f t="shared" ref="H8:H37" si="2">E8-F8</f>
        <v>0.1999999999998181</v>
      </c>
    </row>
    <row r="9" spans="1:8" ht="124.5" customHeight="1" x14ac:dyDescent="0.25">
      <c r="A9" s="13" t="s">
        <v>45</v>
      </c>
      <c r="B9" s="9" t="s">
        <v>42</v>
      </c>
      <c r="C9" s="9" t="s">
        <v>46</v>
      </c>
      <c r="D9" s="61">
        <v>12357</v>
      </c>
      <c r="E9" s="14">
        <v>16560.400000000001</v>
      </c>
      <c r="F9" s="14">
        <v>16523</v>
      </c>
      <c r="G9" s="55">
        <f t="shared" si="1"/>
        <v>99.774160044443363</v>
      </c>
      <c r="H9" s="55">
        <f t="shared" si="2"/>
        <v>37.400000000001455</v>
      </c>
    </row>
    <row r="10" spans="1:8" ht="94.5" customHeight="1" x14ac:dyDescent="0.25">
      <c r="A10" s="38" t="s">
        <v>95</v>
      </c>
      <c r="B10" s="9" t="s">
        <v>42</v>
      </c>
      <c r="C10" s="9" t="s">
        <v>96</v>
      </c>
      <c r="D10" s="61">
        <v>16</v>
      </c>
      <c r="E10" s="14">
        <v>16</v>
      </c>
      <c r="F10" s="14">
        <v>16</v>
      </c>
      <c r="G10" s="55">
        <f t="shared" si="1"/>
        <v>100</v>
      </c>
      <c r="H10" s="55">
        <f t="shared" si="2"/>
        <v>0</v>
      </c>
    </row>
    <row r="11" spans="1:8" ht="42.75" customHeight="1" x14ac:dyDescent="0.25">
      <c r="A11" s="38" t="s">
        <v>212</v>
      </c>
      <c r="B11" s="9" t="s">
        <v>42</v>
      </c>
      <c r="C11" s="9" t="s">
        <v>47</v>
      </c>
      <c r="D11" s="61">
        <v>0</v>
      </c>
      <c r="E11" s="14">
        <v>286</v>
      </c>
      <c r="F11" s="14">
        <v>286</v>
      </c>
      <c r="G11" s="55">
        <f t="shared" si="1"/>
        <v>100</v>
      </c>
      <c r="H11" s="55">
        <f t="shared" si="2"/>
        <v>0</v>
      </c>
    </row>
    <row r="12" spans="1:8" ht="25.5" customHeight="1" x14ac:dyDescent="0.25">
      <c r="A12" s="38" t="s">
        <v>183</v>
      </c>
      <c r="B12" s="9" t="s">
        <v>42</v>
      </c>
      <c r="C12" s="9" t="s">
        <v>48</v>
      </c>
      <c r="D12" s="61">
        <v>92</v>
      </c>
      <c r="E12" s="14">
        <v>92</v>
      </c>
      <c r="F12" s="14"/>
      <c r="G12" s="55">
        <f t="shared" si="1"/>
        <v>0</v>
      </c>
      <c r="H12" s="55">
        <f t="shared" si="2"/>
        <v>92</v>
      </c>
    </row>
    <row r="13" spans="1:8" ht="36" customHeight="1" x14ac:dyDescent="0.25">
      <c r="A13" s="13" t="s">
        <v>49</v>
      </c>
      <c r="B13" s="9" t="s">
        <v>42</v>
      </c>
      <c r="C13" s="9" t="s">
        <v>50</v>
      </c>
      <c r="D13" s="61">
        <v>2676</v>
      </c>
      <c r="E13" s="14">
        <v>6211.1</v>
      </c>
      <c r="F13" s="14">
        <v>6016.8</v>
      </c>
      <c r="G13" s="55">
        <f t="shared" si="1"/>
        <v>96.871729645312428</v>
      </c>
      <c r="H13" s="111">
        <f t="shared" si="2"/>
        <v>194.30000000000018</v>
      </c>
    </row>
    <row r="14" spans="1:8" ht="31.5" x14ac:dyDescent="0.25">
      <c r="A14" s="15" t="s">
        <v>76</v>
      </c>
      <c r="B14" s="11" t="s">
        <v>43</v>
      </c>
      <c r="C14" s="11"/>
      <c r="D14" s="60">
        <f>D15</f>
        <v>1681</v>
      </c>
      <c r="E14" s="12">
        <f t="shared" ref="E14:F14" si="3">E15</f>
        <v>1866.3</v>
      </c>
      <c r="F14" s="12">
        <f t="shared" si="3"/>
        <v>1848.6</v>
      </c>
      <c r="G14" s="56">
        <f t="shared" si="1"/>
        <v>99.05159942131489</v>
      </c>
      <c r="H14" s="56">
        <f t="shared" si="2"/>
        <v>17.700000000000045</v>
      </c>
    </row>
    <row r="15" spans="1:8" ht="31.5" x14ac:dyDescent="0.25">
      <c r="A15" s="5" t="s">
        <v>75</v>
      </c>
      <c r="B15" s="9" t="s">
        <v>43</v>
      </c>
      <c r="C15" s="9" t="s">
        <v>44</v>
      </c>
      <c r="D15" s="61">
        <v>1681</v>
      </c>
      <c r="E15" s="14">
        <v>1866.3</v>
      </c>
      <c r="F15" s="14">
        <v>1848.6</v>
      </c>
      <c r="G15" s="55">
        <f t="shared" si="1"/>
        <v>99.05159942131489</v>
      </c>
      <c r="H15" s="55">
        <f t="shared" si="2"/>
        <v>17.700000000000045</v>
      </c>
    </row>
    <row r="16" spans="1:8" ht="63" x14ac:dyDescent="0.25">
      <c r="A16" s="10" t="s">
        <v>51</v>
      </c>
      <c r="B16" s="11" t="s">
        <v>44</v>
      </c>
      <c r="C16" s="11"/>
      <c r="D16" s="60">
        <f>D17+D19+D18</f>
        <v>2555</v>
      </c>
      <c r="E16" s="12">
        <f t="shared" ref="E16:F16" si="4">E17+E19+E18</f>
        <v>1655</v>
      </c>
      <c r="F16" s="12">
        <f t="shared" si="4"/>
        <v>1643.2</v>
      </c>
      <c r="G16" s="56">
        <f t="shared" si="1"/>
        <v>99.287009063444103</v>
      </c>
      <c r="H16" s="56">
        <f t="shared" si="2"/>
        <v>11.799999999999955</v>
      </c>
    </row>
    <row r="17" spans="1:8" ht="81" customHeight="1" x14ac:dyDescent="0.25">
      <c r="A17" s="13" t="s">
        <v>52</v>
      </c>
      <c r="B17" s="9" t="s">
        <v>44</v>
      </c>
      <c r="C17" s="9" t="s">
        <v>53</v>
      </c>
      <c r="D17" s="61">
        <v>48</v>
      </c>
      <c r="E17" s="14">
        <v>54</v>
      </c>
      <c r="F17" s="14">
        <v>54</v>
      </c>
      <c r="G17" s="55">
        <f t="shared" si="1"/>
        <v>100</v>
      </c>
      <c r="H17" s="55">
        <f t="shared" si="2"/>
        <v>0</v>
      </c>
    </row>
    <row r="18" spans="1:8" ht="36" customHeight="1" x14ac:dyDescent="0.25">
      <c r="A18" s="21" t="s">
        <v>79</v>
      </c>
      <c r="B18" s="9" t="s">
        <v>44</v>
      </c>
      <c r="C18" s="9" t="s">
        <v>58</v>
      </c>
      <c r="D18" s="61">
        <v>1858</v>
      </c>
      <c r="E18" s="14">
        <v>952</v>
      </c>
      <c r="F18" s="14">
        <v>940.2</v>
      </c>
      <c r="G18" s="55">
        <f t="shared" si="1"/>
        <v>98.760504201680675</v>
      </c>
      <c r="H18" s="55">
        <f t="shared" si="2"/>
        <v>11.799999999999955</v>
      </c>
    </row>
    <row r="19" spans="1:8" ht="78.75" x14ac:dyDescent="0.25">
      <c r="A19" s="13" t="s">
        <v>54</v>
      </c>
      <c r="B19" s="9" t="s">
        <v>44</v>
      </c>
      <c r="C19" s="9" t="s">
        <v>55</v>
      </c>
      <c r="D19" s="61">
        <v>649</v>
      </c>
      <c r="E19" s="14">
        <v>649</v>
      </c>
      <c r="F19" s="14">
        <v>649</v>
      </c>
      <c r="G19" s="55">
        <f t="shared" si="1"/>
        <v>100</v>
      </c>
      <c r="H19" s="55">
        <f t="shared" si="2"/>
        <v>0</v>
      </c>
    </row>
    <row r="20" spans="1:8" ht="31.5" x14ac:dyDescent="0.25">
      <c r="A20" s="10" t="s">
        <v>56</v>
      </c>
      <c r="B20" s="11" t="s">
        <v>46</v>
      </c>
      <c r="C20" s="11"/>
      <c r="D20" s="60">
        <f>D22+D23+D21</f>
        <v>3481</v>
      </c>
      <c r="E20" s="12">
        <f>E22+E23+E21</f>
        <v>7121.4</v>
      </c>
      <c r="F20" s="12">
        <f>F22+F23+F21</f>
        <v>6803.1</v>
      </c>
      <c r="G20" s="56">
        <f t="shared" si="1"/>
        <v>95.530373241216623</v>
      </c>
      <c r="H20" s="56">
        <f t="shared" si="2"/>
        <v>318.29999999999927</v>
      </c>
    </row>
    <row r="21" spans="1:8" ht="31.5" x14ac:dyDescent="0.25">
      <c r="A21" s="13" t="s">
        <v>175</v>
      </c>
      <c r="B21" s="9" t="s">
        <v>46</v>
      </c>
      <c r="C21" s="9" t="s">
        <v>42</v>
      </c>
      <c r="D21" s="61">
        <v>190</v>
      </c>
      <c r="E21" s="14">
        <v>1800.4</v>
      </c>
      <c r="F21" s="14">
        <v>1800.3</v>
      </c>
      <c r="G21" s="55">
        <f t="shared" si="1"/>
        <v>99.99444567873806</v>
      </c>
      <c r="H21" s="55">
        <f t="shared" si="2"/>
        <v>0.10000000000013642</v>
      </c>
    </row>
    <row r="22" spans="1:8" ht="31.5" x14ac:dyDescent="0.25">
      <c r="A22" s="7" t="s">
        <v>77</v>
      </c>
      <c r="B22" s="9" t="s">
        <v>46</v>
      </c>
      <c r="C22" s="9" t="s">
        <v>53</v>
      </c>
      <c r="D22" s="61">
        <v>3291</v>
      </c>
      <c r="E22" s="14">
        <v>4693</v>
      </c>
      <c r="F22" s="14">
        <v>4685.3</v>
      </c>
      <c r="G22" s="55">
        <f t="shared" si="1"/>
        <v>99.83592584700618</v>
      </c>
      <c r="H22" s="55">
        <f t="shared" si="2"/>
        <v>7.6999999999998181</v>
      </c>
    </row>
    <row r="23" spans="1:8" ht="31.5" x14ac:dyDescent="0.25">
      <c r="A23" s="13" t="s">
        <v>59</v>
      </c>
      <c r="B23" s="9" t="s">
        <v>46</v>
      </c>
      <c r="C23" s="9" t="s">
        <v>60</v>
      </c>
      <c r="D23" s="61"/>
      <c r="E23" s="14">
        <v>628</v>
      </c>
      <c r="F23" s="14">
        <v>317.5</v>
      </c>
      <c r="G23" s="55">
        <f t="shared" si="1"/>
        <v>50.557324840764331</v>
      </c>
      <c r="H23" s="55">
        <f t="shared" si="2"/>
        <v>310.5</v>
      </c>
    </row>
    <row r="24" spans="1:8" ht="46.5" customHeight="1" x14ac:dyDescent="0.25">
      <c r="A24" s="10" t="s">
        <v>61</v>
      </c>
      <c r="B24" s="11" t="s">
        <v>62</v>
      </c>
      <c r="C24" s="11"/>
      <c r="D24" s="60">
        <f>D25+D26+D27</f>
        <v>14611</v>
      </c>
      <c r="E24" s="12">
        <f t="shared" ref="E24:F24" si="5">E25+E26+E27</f>
        <v>76636</v>
      </c>
      <c r="F24" s="12">
        <f t="shared" si="5"/>
        <v>74235.3</v>
      </c>
      <c r="G24" s="56">
        <f t="shared" si="1"/>
        <v>96.867399133566479</v>
      </c>
      <c r="H24" s="56">
        <f t="shared" si="2"/>
        <v>2400.6999999999971</v>
      </c>
    </row>
    <row r="25" spans="1:8" ht="15.75" x14ac:dyDescent="0.25">
      <c r="A25" s="7" t="s">
        <v>63</v>
      </c>
      <c r="B25" s="9" t="s">
        <v>62</v>
      </c>
      <c r="C25" s="9" t="s">
        <v>42</v>
      </c>
      <c r="D25" s="61">
        <v>628</v>
      </c>
      <c r="E25" s="14">
        <v>553</v>
      </c>
      <c r="F25" s="14">
        <v>545</v>
      </c>
      <c r="G25" s="55">
        <f t="shared" si="1"/>
        <v>98.553345388788429</v>
      </c>
      <c r="H25" s="55">
        <f t="shared" si="2"/>
        <v>8</v>
      </c>
    </row>
    <row r="26" spans="1:8" ht="15.75" x14ac:dyDescent="0.25">
      <c r="A26" s="7" t="s">
        <v>64</v>
      </c>
      <c r="B26" s="9" t="s">
        <v>62</v>
      </c>
      <c r="C26" s="9" t="s">
        <v>43</v>
      </c>
      <c r="D26" s="61">
        <v>33</v>
      </c>
      <c r="E26" s="14">
        <v>123</v>
      </c>
      <c r="F26" s="14">
        <v>123</v>
      </c>
      <c r="G26" s="55">
        <f t="shared" si="1"/>
        <v>100</v>
      </c>
      <c r="H26" s="55">
        <f t="shared" si="2"/>
        <v>0</v>
      </c>
    </row>
    <row r="27" spans="1:8" ht="15.75" x14ac:dyDescent="0.25">
      <c r="A27" s="13" t="s">
        <v>65</v>
      </c>
      <c r="B27" s="9" t="s">
        <v>62</v>
      </c>
      <c r="C27" s="9" t="s">
        <v>44</v>
      </c>
      <c r="D27" s="61">
        <v>13950</v>
      </c>
      <c r="E27" s="14">
        <v>75960</v>
      </c>
      <c r="F27" s="14">
        <v>73567.3</v>
      </c>
      <c r="G27" s="55">
        <f t="shared" si="1"/>
        <v>96.850052659294377</v>
      </c>
      <c r="H27" s="55">
        <f t="shared" si="2"/>
        <v>2392.6999999999971</v>
      </c>
    </row>
    <row r="28" spans="1:8" ht="15.75" x14ac:dyDescent="0.25">
      <c r="A28" s="10" t="s">
        <v>66</v>
      </c>
      <c r="B28" s="11" t="s">
        <v>47</v>
      </c>
      <c r="C28" s="11"/>
      <c r="D28" s="60">
        <f>D29</f>
        <v>102</v>
      </c>
      <c r="E28" s="12">
        <f t="shared" ref="E28:F28" si="6">E29</f>
        <v>102</v>
      </c>
      <c r="F28" s="12">
        <f t="shared" si="6"/>
        <v>102</v>
      </c>
      <c r="G28" s="56">
        <f t="shared" si="1"/>
        <v>100</v>
      </c>
      <c r="H28" s="56">
        <f t="shared" si="2"/>
        <v>0</v>
      </c>
    </row>
    <row r="29" spans="1:8" ht="31.5" x14ac:dyDescent="0.25">
      <c r="A29" s="7" t="s">
        <v>67</v>
      </c>
      <c r="B29" s="9" t="s">
        <v>47</v>
      </c>
      <c r="C29" s="9" t="s">
        <v>47</v>
      </c>
      <c r="D29" s="61">
        <v>102</v>
      </c>
      <c r="E29" s="14">
        <v>102</v>
      </c>
      <c r="F29" s="14">
        <v>102</v>
      </c>
      <c r="G29" s="55">
        <f t="shared" si="1"/>
        <v>100</v>
      </c>
      <c r="H29" s="55">
        <f t="shared" si="2"/>
        <v>0</v>
      </c>
    </row>
    <row r="30" spans="1:8" ht="31.5" x14ac:dyDescent="0.25">
      <c r="A30" s="10" t="s">
        <v>68</v>
      </c>
      <c r="B30" s="11" t="s">
        <v>57</v>
      </c>
      <c r="C30" s="11"/>
      <c r="D30" s="60">
        <f>D31</f>
        <v>2027</v>
      </c>
      <c r="E30" s="12">
        <f t="shared" ref="E30:F30" si="7">E31</f>
        <v>2627</v>
      </c>
      <c r="F30" s="12">
        <f t="shared" si="7"/>
        <v>2627</v>
      </c>
      <c r="G30" s="56">
        <f t="shared" si="1"/>
        <v>100</v>
      </c>
      <c r="H30" s="56">
        <f t="shared" si="2"/>
        <v>0</v>
      </c>
    </row>
    <row r="31" spans="1:8" ht="15.75" x14ac:dyDescent="0.25">
      <c r="A31" s="7" t="s">
        <v>69</v>
      </c>
      <c r="B31" s="9" t="s">
        <v>57</v>
      </c>
      <c r="C31" s="9" t="s">
        <v>42</v>
      </c>
      <c r="D31" s="61">
        <v>2027</v>
      </c>
      <c r="E31" s="14">
        <v>2627</v>
      </c>
      <c r="F31" s="14">
        <v>2627</v>
      </c>
      <c r="G31" s="55">
        <f t="shared" si="1"/>
        <v>100</v>
      </c>
      <c r="H31" s="55">
        <f t="shared" si="2"/>
        <v>0</v>
      </c>
    </row>
    <row r="32" spans="1:8" ht="31.5" x14ac:dyDescent="0.25">
      <c r="A32" s="10" t="s">
        <v>70</v>
      </c>
      <c r="B32" s="11" t="s">
        <v>58</v>
      </c>
      <c r="C32" s="11"/>
      <c r="D32" s="60">
        <f>D33</f>
        <v>360</v>
      </c>
      <c r="E32" s="12">
        <f>E33+E34</f>
        <v>810</v>
      </c>
      <c r="F32" s="12">
        <f>F33+F34</f>
        <v>809.3</v>
      </c>
      <c r="G32" s="56">
        <f t="shared" si="1"/>
        <v>99.913580246913568</v>
      </c>
      <c r="H32" s="56">
        <f t="shared" si="2"/>
        <v>0.70000000000004547</v>
      </c>
    </row>
    <row r="33" spans="1:8" ht="15.75" x14ac:dyDescent="0.25">
      <c r="A33" s="13" t="s">
        <v>71</v>
      </c>
      <c r="B33" s="9" t="s">
        <v>58</v>
      </c>
      <c r="C33" s="9" t="s">
        <v>42</v>
      </c>
      <c r="D33" s="61">
        <v>360</v>
      </c>
      <c r="E33" s="14">
        <v>360</v>
      </c>
      <c r="F33" s="14">
        <v>360</v>
      </c>
      <c r="G33" s="55">
        <f t="shared" si="1"/>
        <v>100</v>
      </c>
      <c r="H33" s="55">
        <f t="shared" si="2"/>
        <v>0</v>
      </c>
    </row>
    <row r="34" spans="1:8" ht="31.5" x14ac:dyDescent="0.25">
      <c r="A34" s="21" t="s">
        <v>195</v>
      </c>
      <c r="B34" s="9" t="s">
        <v>58</v>
      </c>
      <c r="C34" s="9" t="s">
        <v>44</v>
      </c>
      <c r="D34" s="61"/>
      <c r="E34" s="14">
        <v>450</v>
      </c>
      <c r="F34" s="14">
        <v>449.3</v>
      </c>
      <c r="G34" s="55">
        <f t="shared" si="1"/>
        <v>99.844444444444449</v>
      </c>
      <c r="H34" s="55">
        <f t="shared" si="2"/>
        <v>0.69999999999998863</v>
      </c>
    </row>
    <row r="35" spans="1:8" ht="31.5" x14ac:dyDescent="0.25">
      <c r="A35" s="16" t="s">
        <v>72</v>
      </c>
      <c r="B35" s="11" t="s">
        <v>48</v>
      </c>
      <c r="C35" s="11"/>
      <c r="D35" s="60">
        <f>D36</f>
        <v>7741</v>
      </c>
      <c r="E35" s="12">
        <f t="shared" ref="E35:F35" si="8">E36</f>
        <v>7941</v>
      </c>
      <c r="F35" s="12">
        <f t="shared" si="8"/>
        <v>7941</v>
      </c>
      <c r="G35" s="56">
        <f t="shared" si="1"/>
        <v>100</v>
      </c>
      <c r="H35" s="56">
        <f t="shared" si="2"/>
        <v>0</v>
      </c>
    </row>
    <row r="36" spans="1:8" ht="15.75" x14ac:dyDescent="0.25">
      <c r="A36" s="7" t="s">
        <v>73</v>
      </c>
      <c r="B36" s="9" t="s">
        <v>48</v>
      </c>
      <c r="C36" s="9" t="s">
        <v>43</v>
      </c>
      <c r="D36" s="61">
        <v>7741</v>
      </c>
      <c r="E36" s="14">
        <v>7941</v>
      </c>
      <c r="F36" s="14">
        <v>7941</v>
      </c>
      <c r="G36" s="55">
        <f t="shared" si="1"/>
        <v>100</v>
      </c>
      <c r="H36" s="55">
        <f t="shared" si="2"/>
        <v>0</v>
      </c>
    </row>
    <row r="37" spans="1:8" ht="15.75" x14ac:dyDescent="0.25">
      <c r="A37" s="16" t="s">
        <v>74</v>
      </c>
      <c r="B37" s="11"/>
      <c r="C37" s="11"/>
      <c r="D37" s="60">
        <f>D7+D14+D16+D20+D24+D28+D30+D32+D35</f>
        <v>49599</v>
      </c>
      <c r="E37" s="12">
        <f>E7+E14+E16+E20+E24+E28+E30+E32+E35</f>
        <v>123949.29999999999</v>
      </c>
      <c r="F37" s="12">
        <f>F7+F14+F16+F20+F24+F28+F30+F32+F35</f>
        <v>120876.2</v>
      </c>
      <c r="G37" s="56">
        <f t="shared" si="1"/>
        <v>97.520679826348356</v>
      </c>
      <c r="H37" s="56">
        <f t="shared" si="2"/>
        <v>3073.0999999999913</v>
      </c>
    </row>
    <row r="40" spans="1:8" x14ac:dyDescent="0.25">
      <c r="D40" s="19"/>
      <c r="E40" s="19"/>
      <c r="F40" s="19"/>
    </row>
  </sheetData>
  <mergeCells count="2">
    <mergeCell ref="A2:G2"/>
    <mergeCell ref="A3:F3"/>
  </mergeCells>
  <pageMargins left="1.1023622047244095" right="0.11811023622047245" top="0.74803149606299213" bottom="0.74803149606299213" header="0.31496062992125984" footer="0.31496062992125984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7"/>
  <sheetViews>
    <sheetView topLeftCell="A185" zoomScaleNormal="100" workbookViewId="0">
      <selection activeCell="B193" sqref="B193:I193"/>
    </sheetView>
  </sheetViews>
  <sheetFormatPr defaultRowHeight="15" x14ac:dyDescent="0.25"/>
  <cols>
    <col min="1" max="1" width="35.42578125" customWidth="1"/>
    <col min="2" max="2" width="9" customWidth="1"/>
    <col min="3" max="3" width="6.42578125" customWidth="1"/>
    <col min="4" max="4" width="4.7109375" customWidth="1"/>
    <col min="5" max="5" width="14.85546875" customWidth="1"/>
    <col min="6" max="6" width="6.85546875" customWidth="1"/>
    <col min="7" max="7" width="13.28515625" style="130" customWidth="1"/>
    <col min="8" max="8" width="12.140625" customWidth="1"/>
    <col min="9" max="9" width="12" customWidth="1"/>
  </cols>
  <sheetData>
    <row r="1" spans="1:9" ht="15.75" x14ac:dyDescent="0.25">
      <c r="A1" s="20"/>
      <c r="B1" s="120"/>
      <c r="C1" s="20"/>
      <c r="D1" s="20"/>
      <c r="E1" s="20"/>
      <c r="F1" s="20"/>
      <c r="G1" s="121"/>
      <c r="H1" s="20" t="s">
        <v>184</v>
      </c>
      <c r="I1" s="20"/>
    </row>
    <row r="2" spans="1:9" ht="15.75" x14ac:dyDescent="0.25">
      <c r="A2" s="20"/>
      <c r="B2" s="120"/>
      <c r="C2" s="20"/>
      <c r="D2" s="20"/>
      <c r="E2" s="20"/>
      <c r="F2" s="20"/>
      <c r="G2" s="122" t="s">
        <v>24</v>
      </c>
      <c r="H2" s="122"/>
      <c r="I2" s="122"/>
    </row>
    <row r="3" spans="1:9" ht="15.75" x14ac:dyDescent="0.25">
      <c r="A3" s="20"/>
      <c r="B3" s="120"/>
      <c r="C3" s="20"/>
      <c r="D3" s="20"/>
      <c r="E3" s="20"/>
      <c r="F3" s="20"/>
      <c r="G3" s="121"/>
      <c r="H3" s="20" t="s">
        <v>25</v>
      </c>
      <c r="I3" s="20"/>
    </row>
    <row r="4" spans="1:9" ht="30" customHeight="1" x14ac:dyDescent="0.25">
      <c r="A4" s="123" t="s">
        <v>361</v>
      </c>
      <c r="B4" s="124"/>
      <c r="C4" s="124"/>
      <c r="D4" s="124"/>
      <c r="E4" s="124"/>
      <c r="F4" s="124"/>
      <c r="G4" s="124"/>
      <c r="H4" s="125"/>
      <c r="I4" s="125"/>
    </row>
    <row r="5" spans="1:9" ht="16.5" thickBot="1" x14ac:dyDescent="0.3">
      <c r="A5" s="126"/>
      <c r="B5" s="127"/>
      <c r="C5" s="127"/>
      <c r="D5" s="127"/>
      <c r="E5" s="127"/>
      <c r="F5" s="127"/>
      <c r="G5" s="128"/>
      <c r="H5" s="129"/>
      <c r="I5" s="129" t="s">
        <v>98</v>
      </c>
    </row>
    <row r="6" spans="1:9" ht="15.75" thickBot="1" x14ac:dyDescent="0.3">
      <c r="A6" s="134" t="s">
        <v>36</v>
      </c>
      <c r="B6" s="144" t="s">
        <v>233</v>
      </c>
      <c r="C6" s="134" t="s">
        <v>234</v>
      </c>
      <c r="D6" s="134" t="s">
        <v>235</v>
      </c>
      <c r="E6" s="134" t="s">
        <v>236</v>
      </c>
      <c r="F6" s="134" t="s">
        <v>237</v>
      </c>
      <c r="G6" s="145" t="s">
        <v>238</v>
      </c>
      <c r="H6" s="134" t="s">
        <v>239</v>
      </c>
      <c r="I6" s="134" t="s">
        <v>97</v>
      </c>
    </row>
    <row r="7" spans="1:9" ht="15.75" thickBot="1" x14ac:dyDescent="0.3">
      <c r="A7" s="134"/>
      <c r="B7" s="144"/>
      <c r="C7" s="134"/>
      <c r="D7" s="134"/>
      <c r="E7" s="134"/>
      <c r="F7" s="134"/>
      <c r="G7" s="145"/>
      <c r="H7" s="134"/>
      <c r="I7" s="134"/>
    </row>
    <row r="8" spans="1:9" ht="48" thickBot="1" x14ac:dyDescent="0.3">
      <c r="A8" s="135" t="s">
        <v>240</v>
      </c>
      <c r="B8" s="149" t="s">
        <v>241</v>
      </c>
      <c r="C8" s="150"/>
      <c r="D8" s="150"/>
      <c r="E8" s="150"/>
      <c r="F8" s="150"/>
      <c r="G8" s="151">
        <f>G9+G74+G85+G103+G131+G162+G173+G188+G168</f>
        <v>49599</v>
      </c>
      <c r="H8" s="151">
        <f>H9+H74+H85+H103+H131+H162+H173+H188+H168</f>
        <v>123949</v>
      </c>
      <c r="I8" s="151">
        <f>I9+I74+I85+I103+I131+I162+I168+I173+I188</f>
        <v>120876</v>
      </c>
    </row>
    <row r="9" spans="1:9" ht="32.25" thickBot="1" x14ac:dyDescent="0.3">
      <c r="A9" s="135" t="s">
        <v>242</v>
      </c>
      <c r="B9" s="149" t="s">
        <v>241</v>
      </c>
      <c r="C9" s="149" t="s">
        <v>42</v>
      </c>
      <c r="D9" s="149" t="s">
        <v>243</v>
      </c>
      <c r="E9" s="150"/>
      <c r="F9" s="150"/>
      <c r="G9" s="151">
        <f>G10+G15+G28+G40+G36+G32</f>
        <v>17041</v>
      </c>
      <c r="H9" s="151">
        <f t="shared" ref="H9:I9" si="0">H10+H15+H28+H40+H36+H32</f>
        <v>25191</v>
      </c>
      <c r="I9" s="151">
        <f>I10+I15+I28+I32+I36+I40</f>
        <v>24867</v>
      </c>
    </row>
    <row r="10" spans="1:9" ht="63.75" thickBot="1" x14ac:dyDescent="0.3">
      <c r="A10" s="135" t="s">
        <v>164</v>
      </c>
      <c r="B10" s="149" t="s">
        <v>241</v>
      </c>
      <c r="C10" s="149" t="s">
        <v>42</v>
      </c>
      <c r="D10" s="149" t="s">
        <v>43</v>
      </c>
      <c r="E10" s="152"/>
      <c r="F10" s="152"/>
      <c r="G10" s="151">
        <f t="shared" ref="G10:I13" si="1">G11</f>
        <v>1900</v>
      </c>
      <c r="H10" s="153">
        <f t="shared" si="1"/>
        <v>2025</v>
      </c>
      <c r="I10" s="153">
        <f t="shared" si="1"/>
        <v>2025</v>
      </c>
    </row>
    <row r="11" spans="1:9" ht="79.5" thickBot="1" x14ac:dyDescent="0.3">
      <c r="A11" s="136" t="s">
        <v>244</v>
      </c>
      <c r="B11" s="149" t="s">
        <v>241</v>
      </c>
      <c r="C11" s="149" t="s">
        <v>42</v>
      </c>
      <c r="D11" s="149" t="s">
        <v>43</v>
      </c>
      <c r="E11" s="154" t="s">
        <v>245</v>
      </c>
      <c r="F11" s="150"/>
      <c r="G11" s="151">
        <f t="shared" si="1"/>
        <v>1900</v>
      </c>
      <c r="H11" s="153">
        <f t="shared" si="1"/>
        <v>2025</v>
      </c>
      <c r="I11" s="153">
        <f t="shared" si="1"/>
        <v>2025</v>
      </c>
    </row>
    <row r="12" spans="1:9" ht="142.5" thickBot="1" x14ac:dyDescent="0.3">
      <c r="A12" s="137" t="s">
        <v>246</v>
      </c>
      <c r="B12" s="155" t="s">
        <v>241</v>
      </c>
      <c r="C12" s="155" t="s">
        <v>42</v>
      </c>
      <c r="D12" s="155" t="s">
        <v>43</v>
      </c>
      <c r="E12" s="156" t="s">
        <v>247</v>
      </c>
      <c r="F12" s="156"/>
      <c r="G12" s="157">
        <f t="shared" si="1"/>
        <v>1900</v>
      </c>
      <c r="H12" s="158">
        <f t="shared" si="1"/>
        <v>2025</v>
      </c>
      <c r="I12" s="158">
        <f t="shared" si="1"/>
        <v>2025</v>
      </c>
    </row>
    <row r="13" spans="1:9" ht="126.75" thickBot="1" x14ac:dyDescent="0.3">
      <c r="A13" s="138" t="s">
        <v>248</v>
      </c>
      <c r="B13" s="155" t="s">
        <v>241</v>
      </c>
      <c r="C13" s="155" t="s">
        <v>42</v>
      </c>
      <c r="D13" s="155" t="s">
        <v>43</v>
      </c>
      <c r="E13" s="159" t="s">
        <v>247</v>
      </c>
      <c r="F13" s="159">
        <v>100</v>
      </c>
      <c r="G13" s="160">
        <f t="shared" si="1"/>
        <v>1900</v>
      </c>
      <c r="H13" s="158">
        <f t="shared" si="1"/>
        <v>2025</v>
      </c>
      <c r="I13" s="158">
        <f t="shared" si="1"/>
        <v>2025</v>
      </c>
    </row>
    <row r="14" spans="1:9" ht="48" thickBot="1" x14ac:dyDescent="0.3">
      <c r="A14" s="138" t="s">
        <v>249</v>
      </c>
      <c r="B14" s="155" t="s">
        <v>241</v>
      </c>
      <c r="C14" s="155" t="s">
        <v>42</v>
      </c>
      <c r="D14" s="155" t="s">
        <v>43</v>
      </c>
      <c r="E14" s="159" t="s">
        <v>247</v>
      </c>
      <c r="F14" s="159">
        <v>120</v>
      </c>
      <c r="G14" s="160">
        <v>1900</v>
      </c>
      <c r="H14" s="158">
        <v>2025</v>
      </c>
      <c r="I14" s="158">
        <v>2025</v>
      </c>
    </row>
    <row r="15" spans="1:9" ht="111" thickBot="1" x14ac:dyDescent="0.3">
      <c r="A15" s="136" t="s">
        <v>250</v>
      </c>
      <c r="B15" s="161" t="s">
        <v>241</v>
      </c>
      <c r="C15" s="149" t="s">
        <v>42</v>
      </c>
      <c r="D15" s="149" t="s">
        <v>46</v>
      </c>
      <c r="E15" s="150"/>
      <c r="F15" s="150"/>
      <c r="G15" s="162">
        <f>G16+G24</f>
        <v>12357</v>
      </c>
      <c r="H15" s="163">
        <f>H16+H24</f>
        <v>16560</v>
      </c>
      <c r="I15" s="162">
        <f>I16+I24</f>
        <v>16523</v>
      </c>
    </row>
    <row r="16" spans="1:9" ht="79.5" thickBot="1" x14ac:dyDescent="0.3">
      <c r="A16" s="136" t="s">
        <v>244</v>
      </c>
      <c r="B16" s="155" t="s">
        <v>241</v>
      </c>
      <c r="C16" s="155" t="s">
        <v>42</v>
      </c>
      <c r="D16" s="155" t="s">
        <v>46</v>
      </c>
      <c r="E16" s="154" t="s">
        <v>245</v>
      </c>
      <c r="F16" s="150"/>
      <c r="G16" s="162">
        <f>G17</f>
        <v>11616</v>
      </c>
      <c r="H16" s="163">
        <f>H17</f>
        <v>15418</v>
      </c>
      <c r="I16" s="163">
        <f>I17</f>
        <v>15383</v>
      </c>
    </row>
    <row r="17" spans="1:9" ht="126.75" thickBot="1" x14ac:dyDescent="0.3">
      <c r="A17" s="137" t="s">
        <v>251</v>
      </c>
      <c r="B17" s="155" t="s">
        <v>241</v>
      </c>
      <c r="C17" s="155" t="s">
        <v>42</v>
      </c>
      <c r="D17" s="155" t="s">
        <v>46</v>
      </c>
      <c r="E17" s="156" t="s">
        <v>252</v>
      </c>
      <c r="F17" s="156"/>
      <c r="G17" s="160">
        <f>G18+G20+G22</f>
        <v>11616</v>
      </c>
      <c r="H17" s="158">
        <f>H18+H20+H22</f>
        <v>15418</v>
      </c>
      <c r="I17" s="158">
        <f>I18+I20+I22</f>
        <v>15383</v>
      </c>
    </row>
    <row r="18" spans="1:9" ht="126.75" thickBot="1" x14ac:dyDescent="0.3">
      <c r="A18" s="138" t="s">
        <v>253</v>
      </c>
      <c r="B18" s="155" t="s">
        <v>241</v>
      </c>
      <c r="C18" s="155" t="s">
        <v>42</v>
      </c>
      <c r="D18" s="155" t="s">
        <v>46</v>
      </c>
      <c r="E18" s="159" t="s">
        <v>252</v>
      </c>
      <c r="F18" s="159">
        <v>100</v>
      </c>
      <c r="G18" s="160">
        <f>G19</f>
        <v>11004</v>
      </c>
      <c r="H18" s="158">
        <f>H19</f>
        <v>14700</v>
      </c>
      <c r="I18" s="158">
        <f>I19</f>
        <v>14696</v>
      </c>
    </row>
    <row r="19" spans="1:9" ht="48" thickBot="1" x14ac:dyDescent="0.3">
      <c r="A19" s="138" t="s">
        <v>249</v>
      </c>
      <c r="B19" s="155" t="s">
        <v>241</v>
      </c>
      <c r="C19" s="155" t="s">
        <v>42</v>
      </c>
      <c r="D19" s="155" t="s">
        <v>46</v>
      </c>
      <c r="E19" s="159" t="s">
        <v>252</v>
      </c>
      <c r="F19" s="159">
        <v>120</v>
      </c>
      <c r="G19" s="160">
        <v>11004</v>
      </c>
      <c r="H19" s="158">
        <v>14700</v>
      </c>
      <c r="I19" s="158">
        <v>14696</v>
      </c>
    </row>
    <row r="20" spans="1:9" ht="48" thickBot="1" x14ac:dyDescent="0.3">
      <c r="A20" s="138" t="s">
        <v>254</v>
      </c>
      <c r="B20" s="155" t="s">
        <v>241</v>
      </c>
      <c r="C20" s="155" t="s">
        <v>42</v>
      </c>
      <c r="D20" s="155" t="s">
        <v>46</v>
      </c>
      <c r="E20" s="159" t="s">
        <v>252</v>
      </c>
      <c r="F20" s="159">
        <v>200</v>
      </c>
      <c r="G20" s="160">
        <f>G21</f>
        <v>610</v>
      </c>
      <c r="H20" s="158">
        <f>H21</f>
        <v>718</v>
      </c>
      <c r="I20" s="158">
        <f>I21</f>
        <v>687</v>
      </c>
    </row>
    <row r="21" spans="1:9" ht="63.75" thickBot="1" x14ac:dyDescent="0.3">
      <c r="A21" s="138" t="s">
        <v>255</v>
      </c>
      <c r="B21" s="155" t="s">
        <v>241</v>
      </c>
      <c r="C21" s="155" t="s">
        <v>42</v>
      </c>
      <c r="D21" s="155" t="s">
        <v>46</v>
      </c>
      <c r="E21" s="159" t="s">
        <v>252</v>
      </c>
      <c r="F21" s="159">
        <v>240</v>
      </c>
      <c r="G21" s="160">
        <v>610</v>
      </c>
      <c r="H21" s="158">
        <v>718</v>
      </c>
      <c r="I21" s="158">
        <v>687</v>
      </c>
    </row>
    <row r="22" spans="1:9" ht="16.5" thickBot="1" x14ac:dyDescent="0.3">
      <c r="A22" s="138" t="s">
        <v>256</v>
      </c>
      <c r="B22" s="155" t="s">
        <v>241</v>
      </c>
      <c r="C22" s="155" t="s">
        <v>42</v>
      </c>
      <c r="D22" s="155" t="s">
        <v>46</v>
      </c>
      <c r="E22" s="159" t="s">
        <v>252</v>
      </c>
      <c r="F22" s="159">
        <v>800</v>
      </c>
      <c r="G22" s="160">
        <f>G23</f>
        <v>2</v>
      </c>
      <c r="H22" s="158">
        <f>H23</f>
        <v>0</v>
      </c>
      <c r="I22" s="158">
        <f>I23</f>
        <v>0</v>
      </c>
    </row>
    <row r="23" spans="1:9" ht="32.25" thickBot="1" x14ac:dyDescent="0.3">
      <c r="A23" s="138" t="s">
        <v>257</v>
      </c>
      <c r="B23" s="155" t="s">
        <v>241</v>
      </c>
      <c r="C23" s="155" t="s">
        <v>42</v>
      </c>
      <c r="D23" s="155" t="s">
        <v>46</v>
      </c>
      <c r="E23" s="159" t="s">
        <v>252</v>
      </c>
      <c r="F23" s="159">
        <v>850</v>
      </c>
      <c r="G23" s="160">
        <v>2</v>
      </c>
      <c r="H23" s="158"/>
      <c r="I23" s="158"/>
    </row>
    <row r="24" spans="1:9" ht="111" thickBot="1" x14ac:dyDescent="0.3">
      <c r="A24" s="136" t="s">
        <v>258</v>
      </c>
      <c r="B24" s="155" t="s">
        <v>241</v>
      </c>
      <c r="C24" s="161" t="s">
        <v>42</v>
      </c>
      <c r="D24" s="161" t="s">
        <v>46</v>
      </c>
      <c r="E24" s="154" t="s">
        <v>259</v>
      </c>
      <c r="F24" s="154"/>
      <c r="G24" s="160">
        <f t="shared" ref="G24:I26" si="2">G25</f>
        <v>741</v>
      </c>
      <c r="H24" s="158">
        <f t="shared" si="2"/>
        <v>1142</v>
      </c>
      <c r="I24" s="158">
        <f t="shared" si="2"/>
        <v>1140</v>
      </c>
    </row>
    <row r="25" spans="1:9" ht="142.5" thickBot="1" x14ac:dyDescent="0.3">
      <c r="A25" s="137" t="s">
        <v>260</v>
      </c>
      <c r="B25" s="155" t="s">
        <v>241</v>
      </c>
      <c r="C25" s="155" t="s">
        <v>42</v>
      </c>
      <c r="D25" s="155" t="s">
        <v>46</v>
      </c>
      <c r="E25" s="156" t="s">
        <v>261</v>
      </c>
      <c r="F25" s="156"/>
      <c r="G25" s="160">
        <f t="shared" si="2"/>
        <v>741</v>
      </c>
      <c r="H25" s="158">
        <f t="shared" si="2"/>
        <v>1142</v>
      </c>
      <c r="I25" s="158">
        <f t="shared" si="2"/>
        <v>1140</v>
      </c>
    </row>
    <row r="26" spans="1:9" ht="48" thickBot="1" x14ac:dyDescent="0.3">
      <c r="A26" s="138" t="s">
        <v>254</v>
      </c>
      <c r="B26" s="155" t="s">
        <v>241</v>
      </c>
      <c r="C26" s="155" t="s">
        <v>42</v>
      </c>
      <c r="D26" s="155" t="s">
        <v>46</v>
      </c>
      <c r="E26" s="159" t="s">
        <v>261</v>
      </c>
      <c r="F26" s="159">
        <v>200</v>
      </c>
      <c r="G26" s="160">
        <f t="shared" si="2"/>
        <v>741</v>
      </c>
      <c r="H26" s="158">
        <f t="shared" si="2"/>
        <v>1142</v>
      </c>
      <c r="I26" s="158">
        <f t="shared" si="2"/>
        <v>1140</v>
      </c>
    </row>
    <row r="27" spans="1:9" ht="63.75" thickBot="1" x14ac:dyDescent="0.3">
      <c r="A27" s="138" t="s">
        <v>255</v>
      </c>
      <c r="B27" s="155" t="s">
        <v>241</v>
      </c>
      <c r="C27" s="155" t="s">
        <v>42</v>
      </c>
      <c r="D27" s="155" t="s">
        <v>46</v>
      </c>
      <c r="E27" s="159" t="s">
        <v>261</v>
      </c>
      <c r="F27" s="159">
        <v>240</v>
      </c>
      <c r="G27" s="160">
        <v>741</v>
      </c>
      <c r="H27" s="158">
        <v>1142</v>
      </c>
      <c r="I27" s="158">
        <v>1140</v>
      </c>
    </row>
    <row r="28" spans="1:9" ht="79.5" thickBot="1" x14ac:dyDescent="0.3">
      <c r="A28" s="136" t="s">
        <v>95</v>
      </c>
      <c r="B28" s="155" t="s">
        <v>241</v>
      </c>
      <c r="C28" s="149" t="s">
        <v>42</v>
      </c>
      <c r="D28" s="149" t="s">
        <v>96</v>
      </c>
      <c r="E28" s="149"/>
      <c r="F28" s="150"/>
      <c r="G28" s="162">
        <f t="shared" ref="G28:I30" si="3">G29</f>
        <v>16</v>
      </c>
      <c r="H28" s="163">
        <f t="shared" si="3"/>
        <v>16</v>
      </c>
      <c r="I28" s="163">
        <f t="shared" si="3"/>
        <v>16</v>
      </c>
    </row>
    <row r="29" spans="1:9" ht="111" thickBot="1" x14ac:dyDescent="0.3">
      <c r="A29" s="138" t="s">
        <v>262</v>
      </c>
      <c r="B29" s="155" t="s">
        <v>241</v>
      </c>
      <c r="C29" s="155" t="s">
        <v>42</v>
      </c>
      <c r="D29" s="155" t="s">
        <v>96</v>
      </c>
      <c r="E29" s="155" t="s">
        <v>263</v>
      </c>
      <c r="F29" s="159"/>
      <c r="G29" s="160">
        <f t="shared" si="3"/>
        <v>16</v>
      </c>
      <c r="H29" s="158">
        <f t="shared" si="3"/>
        <v>16</v>
      </c>
      <c r="I29" s="158">
        <f t="shared" si="3"/>
        <v>16</v>
      </c>
    </row>
    <row r="30" spans="1:9" ht="16.5" thickBot="1" x14ac:dyDescent="0.3">
      <c r="A30" s="138" t="s">
        <v>264</v>
      </c>
      <c r="B30" s="155" t="s">
        <v>241</v>
      </c>
      <c r="C30" s="155" t="s">
        <v>42</v>
      </c>
      <c r="D30" s="155" t="s">
        <v>96</v>
      </c>
      <c r="E30" s="155" t="s">
        <v>263</v>
      </c>
      <c r="F30" s="159">
        <v>500</v>
      </c>
      <c r="G30" s="160">
        <f>G31</f>
        <v>16</v>
      </c>
      <c r="H30" s="160">
        <f t="shared" si="3"/>
        <v>16</v>
      </c>
      <c r="I30" s="160">
        <f t="shared" si="3"/>
        <v>16</v>
      </c>
    </row>
    <row r="31" spans="1:9" ht="32.25" thickBot="1" x14ac:dyDescent="0.3">
      <c r="A31" s="138" t="s">
        <v>265</v>
      </c>
      <c r="B31" s="155" t="s">
        <v>241</v>
      </c>
      <c r="C31" s="155" t="s">
        <v>42</v>
      </c>
      <c r="D31" s="155" t="s">
        <v>96</v>
      </c>
      <c r="E31" s="155" t="s">
        <v>263</v>
      </c>
      <c r="F31" s="159">
        <v>540</v>
      </c>
      <c r="G31" s="160">
        <v>16</v>
      </c>
      <c r="H31" s="158">
        <v>16</v>
      </c>
      <c r="I31" s="158">
        <v>16</v>
      </c>
    </row>
    <row r="32" spans="1:9" ht="32.25" thickBot="1" x14ac:dyDescent="0.3">
      <c r="A32" s="146" t="s">
        <v>363</v>
      </c>
      <c r="B32" s="155" t="s">
        <v>241</v>
      </c>
      <c r="C32" s="164" t="s">
        <v>42</v>
      </c>
      <c r="D32" s="164" t="s">
        <v>47</v>
      </c>
      <c r="E32" s="165"/>
      <c r="F32" s="166"/>
      <c r="G32" s="151">
        <f>G33</f>
        <v>0</v>
      </c>
      <c r="H32" s="151">
        <f t="shared" ref="H32:I33" si="4">H33</f>
        <v>286</v>
      </c>
      <c r="I32" s="151">
        <f t="shared" si="4"/>
        <v>286</v>
      </c>
    </row>
    <row r="33" spans="1:10" ht="30.75" thickBot="1" x14ac:dyDescent="0.3">
      <c r="A33" s="143" t="s">
        <v>364</v>
      </c>
      <c r="B33" s="155" t="s">
        <v>241</v>
      </c>
      <c r="C33" s="167" t="s">
        <v>42</v>
      </c>
      <c r="D33" s="167" t="s">
        <v>47</v>
      </c>
      <c r="E33" s="165" t="s">
        <v>366</v>
      </c>
      <c r="F33" s="165"/>
      <c r="G33" s="160">
        <f>G34</f>
        <v>0</v>
      </c>
      <c r="H33" s="160">
        <f t="shared" si="4"/>
        <v>286</v>
      </c>
      <c r="I33" s="160">
        <f t="shared" si="4"/>
        <v>286</v>
      </c>
    </row>
    <row r="34" spans="1:10" ht="30.75" thickBot="1" x14ac:dyDescent="0.3">
      <c r="A34" s="143" t="s">
        <v>256</v>
      </c>
      <c r="B34" s="155" t="s">
        <v>367</v>
      </c>
      <c r="C34" s="167" t="s">
        <v>42</v>
      </c>
      <c r="D34" s="167" t="s">
        <v>47</v>
      </c>
      <c r="E34" s="165" t="s">
        <v>366</v>
      </c>
      <c r="F34" s="165">
        <v>800</v>
      </c>
      <c r="G34" s="158">
        <f>G35</f>
        <v>0</v>
      </c>
      <c r="H34" s="158">
        <f>H35</f>
        <v>286</v>
      </c>
      <c r="I34" s="158">
        <f>I35</f>
        <v>286</v>
      </c>
    </row>
    <row r="35" spans="1:10" ht="30.75" thickBot="1" x14ac:dyDescent="0.3">
      <c r="A35" s="143" t="s">
        <v>365</v>
      </c>
      <c r="B35" s="155" t="s">
        <v>368</v>
      </c>
      <c r="C35" s="167" t="s">
        <v>42</v>
      </c>
      <c r="D35" s="167" t="s">
        <v>47</v>
      </c>
      <c r="E35" s="165" t="s">
        <v>366</v>
      </c>
      <c r="F35" s="165">
        <v>880</v>
      </c>
      <c r="G35" s="160"/>
      <c r="H35" s="158">
        <v>286</v>
      </c>
      <c r="I35" s="158">
        <v>286</v>
      </c>
    </row>
    <row r="36" spans="1:10" s="39" customFormat="1" ht="16.5" thickBot="1" x14ac:dyDescent="0.3">
      <c r="A36" s="135" t="s">
        <v>183</v>
      </c>
      <c r="B36" s="149" t="s">
        <v>241</v>
      </c>
      <c r="C36" s="149" t="s">
        <v>42</v>
      </c>
      <c r="D36" s="150">
        <v>11</v>
      </c>
      <c r="E36" s="150"/>
      <c r="F36" s="150"/>
      <c r="G36" s="150">
        <f>G37</f>
        <v>92</v>
      </c>
      <c r="H36" s="150">
        <f t="shared" ref="H36:I38" si="5">H37</f>
        <v>92</v>
      </c>
      <c r="I36" s="150">
        <f t="shared" si="5"/>
        <v>0</v>
      </c>
    </row>
    <row r="37" spans="1:10" ht="32.25" thickBot="1" x14ac:dyDescent="0.3">
      <c r="A37" s="138" t="s">
        <v>266</v>
      </c>
      <c r="B37" s="155" t="s">
        <v>241</v>
      </c>
      <c r="C37" s="155" t="s">
        <v>42</v>
      </c>
      <c r="D37" s="159">
        <v>11</v>
      </c>
      <c r="E37" s="159" t="s">
        <v>267</v>
      </c>
      <c r="F37" s="159"/>
      <c r="G37" s="159">
        <f>G38</f>
        <v>92</v>
      </c>
      <c r="H37" s="159">
        <f t="shared" si="5"/>
        <v>92</v>
      </c>
      <c r="I37" s="159">
        <f t="shared" si="5"/>
        <v>0</v>
      </c>
    </row>
    <row r="38" spans="1:10" ht="16.5" thickBot="1" x14ac:dyDescent="0.3">
      <c r="A38" s="138" t="s">
        <v>256</v>
      </c>
      <c r="B38" s="155" t="s">
        <v>241</v>
      </c>
      <c r="C38" s="155" t="s">
        <v>42</v>
      </c>
      <c r="D38" s="159">
        <v>11</v>
      </c>
      <c r="E38" s="159" t="s">
        <v>267</v>
      </c>
      <c r="F38" s="159">
        <v>800</v>
      </c>
      <c r="G38" s="159">
        <f>G39</f>
        <v>92</v>
      </c>
      <c r="H38" s="159">
        <f t="shared" si="5"/>
        <v>92</v>
      </c>
      <c r="I38" s="159">
        <f t="shared" si="5"/>
        <v>0</v>
      </c>
    </row>
    <row r="39" spans="1:10" ht="16.5" thickBot="1" x14ac:dyDescent="0.3">
      <c r="A39" s="138" t="s">
        <v>268</v>
      </c>
      <c r="B39" s="155" t="s">
        <v>241</v>
      </c>
      <c r="C39" s="155" t="s">
        <v>42</v>
      </c>
      <c r="D39" s="159">
        <v>11</v>
      </c>
      <c r="E39" s="159" t="s">
        <v>267</v>
      </c>
      <c r="F39" s="159">
        <v>870</v>
      </c>
      <c r="G39" s="159">
        <v>92</v>
      </c>
      <c r="H39" s="158">
        <v>92</v>
      </c>
      <c r="I39" s="158"/>
    </row>
    <row r="40" spans="1:10" ht="32.25" thickBot="1" x14ac:dyDescent="0.3">
      <c r="A40" s="136" t="s">
        <v>49</v>
      </c>
      <c r="B40" s="155" t="s">
        <v>241</v>
      </c>
      <c r="C40" s="149" t="s">
        <v>42</v>
      </c>
      <c r="D40" s="149">
        <v>13</v>
      </c>
      <c r="E40" s="149"/>
      <c r="F40" s="150"/>
      <c r="G40" s="162">
        <f>G41+G48+G71</f>
        <v>2676</v>
      </c>
      <c r="H40" s="163">
        <f>H41+H48+H71+H63</f>
        <v>6212</v>
      </c>
      <c r="I40" s="163">
        <f>I41+I48+I71+I63</f>
        <v>6017</v>
      </c>
    </row>
    <row r="41" spans="1:10" ht="79.5" thickBot="1" x14ac:dyDescent="0.3">
      <c r="A41" s="136" t="s">
        <v>244</v>
      </c>
      <c r="B41" s="155" t="s">
        <v>241</v>
      </c>
      <c r="C41" s="161" t="s">
        <v>42</v>
      </c>
      <c r="D41" s="161">
        <v>13</v>
      </c>
      <c r="E41" s="154" t="s">
        <v>245</v>
      </c>
      <c r="F41" s="154"/>
      <c r="G41" s="162">
        <f>G42+G46</f>
        <v>348</v>
      </c>
      <c r="H41" s="163">
        <f>H42+H45</f>
        <v>647</v>
      </c>
      <c r="I41" s="163">
        <f>I42+I45</f>
        <v>641</v>
      </c>
      <c r="J41" s="130"/>
    </row>
    <row r="42" spans="1:10" ht="142.5" thickBot="1" x14ac:dyDescent="0.3">
      <c r="A42" s="137" t="s">
        <v>269</v>
      </c>
      <c r="B42" s="155" t="s">
        <v>241</v>
      </c>
      <c r="C42" s="168" t="s">
        <v>42</v>
      </c>
      <c r="D42" s="168">
        <v>13</v>
      </c>
      <c r="E42" s="156" t="s">
        <v>270</v>
      </c>
      <c r="F42" s="156"/>
      <c r="G42" s="160">
        <f t="shared" ref="G42:I43" si="6">G43</f>
        <v>348</v>
      </c>
      <c r="H42" s="158">
        <f t="shared" si="6"/>
        <v>301</v>
      </c>
      <c r="I42" s="158">
        <f t="shared" si="6"/>
        <v>295</v>
      </c>
    </row>
    <row r="43" spans="1:10" ht="48" thickBot="1" x14ac:dyDescent="0.3">
      <c r="A43" s="138" t="s">
        <v>254</v>
      </c>
      <c r="B43" s="155" t="s">
        <v>241</v>
      </c>
      <c r="C43" s="155" t="s">
        <v>42</v>
      </c>
      <c r="D43" s="155">
        <v>13</v>
      </c>
      <c r="E43" s="159" t="s">
        <v>270</v>
      </c>
      <c r="F43" s="159">
        <v>200</v>
      </c>
      <c r="G43" s="160">
        <f t="shared" si="6"/>
        <v>348</v>
      </c>
      <c r="H43" s="158">
        <f t="shared" si="6"/>
        <v>301</v>
      </c>
      <c r="I43" s="158">
        <f t="shared" si="6"/>
        <v>295</v>
      </c>
    </row>
    <row r="44" spans="1:10" ht="63.75" thickBot="1" x14ac:dyDescent="0.3">
      <c r="A44" s="138" t="s">
        <v>255</v>
      </c>
      <c r="B44" s="155" t="s">
        <v>241</v>
      </c>
      <c r="C44" s="155" t="s">
        <v>42</v>
      </c>
      <c r="D44" s="155">
        <v>13</v>
      </c>
      <c r="E44" s="159" t="s">
        <v>270</v>
      </c>
      <c r="F44" s="159">
        <v>240</v>
      </c>
      <c r="G44" s="160">
        <v>348</v>
      </c>
      <c r="H44" s="158">
        <v>301</v>
      </c>
      <c r="I44" s="158">
        <v>295</v>
      </c>
    </row>
    <row r="45" spans="1:10" ht="126.75" thickBot="1" x14ac:dyDescent="0.3">
      <c r="A45" s="137" t="s">
        <v>271</v>
      </c>
      <c r="B45" s="155" t="s">
        <v>241</v>
      </c>
      <c r="C45" s="168" t="s">
        <v>42</v>
      </c>
      <c r="D45" s="168">
        <v>13</v>
      </c>
      <c r="E45" s="169" t="s">
        <v>272</v>
      </c>
      <c r="F45" s="156"/>
      <c r="G45" s="160">
        <f t="shared" ref="G45:I46" si="7">G46</f>
        <v>0</v>
      </c>
      <c r="H45" s="158">
        <f t="shared" si="7"/>
        <v>346</v>
      </c>
      <c r="I45" s="158">
        <f t="shared" si="7"/>
        <v>346</v>
      </c>
    </row>
    <row r="46" spans="1:10" ht="48" thickBot="1" x14ac:dyDescent="0.3">
      <c r="A46" s="138" t="s">
        <v>254</v>
      </c>
      <c r="B46" s="155" t="s">
        <v>241</v>
      </c>
      <c r="C46" s="155" t="s">
        <v>42</v>
      </c>
      <c r="D46" s="155">
        <v>13</v>
      </c>
      <c r="E46" s="170" t="s">
        <v>273</v>
      </c>
      <c r="F46" s="159">
        <v>240</v>
      </c>
      <c r="G46" s="160">
        <f t="shared" si="7"/>
        <v>0</v>
      </c>
      <c r="H46" s="158">
        <f t="shared" si="7"/>
        <v>346</v>
      </c>
      <c r="I46" s="158">
        <f t="shared" si="7"/>
        <v>346</v>
      </c>
    </row>
    <row r="47" spans="1:10" ht="63.75" thickBot="1" x14ac:dyDescent="0.3">
      <c r="A47" s="138" t="s">
        <v>255</v>
      </c>
      <c r="B47" s="155" t="s">
        <v>241</v>
      </c>
      <c r="C47" s="155" t="s">
        <v>42</v>
      </c>
      <c r="D47" s="155">
        <v>13</v>
      </c>
      <c r="E47" s="170" t="s">
        <v>273</v>
      </c>
      <c r="F47" s="159">
        <v>244</v>
      </c>
      <c r="G47" s="160"/>
      <c r="H47" s="158">
        <v>346</v>
      </c>
      <c r="I47" s="158">
        <v>346</v>
      </c>
    </row>
    <row r="48" spans="1:10" ht="111" thickBot="1" x14ac:dyDescent="0.3">
      <c r="A48" s="136" t="s">
        <v>258</v>
      </c>
      <c r="B48" s="155" t="s">
        <v>241</v>
      </c>
      <c r="C48" s="161" t="s">
        <v>42</v>
      </c>
      <c r="D48" s="161">
        <v>13</v>
      </c>
      <c r="E48" s="154" t="s">
        <v>274</v>
      </c>
      <c r="F48" s="156"/>
      <c r="G48" s="162">
        <f>G49+G54+G57+G60</f>
        <v>2328</v>
      </c>
      <c r="H48" s="162">
        <f t="shared" ref="H48:I48" si="8">H49+H54+H57+H60</f>
        <v>5265</v>
      </c>
      <c r="I48" s="162">
        <f t="shared" si="8"/>
        <v>5076</v>
      </c>
    </row>
    <row r="49" spans="1:9" ht="142.5" thickBot="1" x14ac:dyDescent="0.3">
      <c r="A49" s="137" t="s">
        <v>275</v>
      </c>
      <c r="B49" s="155" t="s">
        <v>241</v>
      </c>
      <c r="C49" s="168" t="s">
        <v>42</v>
      </c>
      <c r="D49" s="168">
        <v>13</v>
      </c>
      <c r="E49" s="156" t="s">
        <v>276</v>
      </c>
      <c r="F49" s="156"/>
      <c r="G49" s="160">
        <f>G50</f>
        <v>2328</v>
      </c>
      <c r="H49" s="158">
        <f>H50+H52</f>
        <v>4960</v>
      </c>
      <c r="I49" s="158">
        <f>I50+I52</f>
        <v>4771</v>
      </c>
    </row>
    <row r="50" spans="1:9" ht="48" thickBot="1" x14ac:dyDescent="0.3">
      <c r="A50" s="138" t="s">
        <v>254</v>
      </c>
      <c r="B50" s="155" t="s">
        <v>241</v>
      </c>
      <c r="C50" s="168" t="s">
        <v>42</v>
      </c>
      <c r="D50" s="155">
        <v>13</v>
      </c>
      <c r="E50" s="159" t="s">
        <v>276</v>
      </c>
      <c r="F50" s="159">
        <v>200</v>
      </c>
      <c r="G50" s="157">
        <f>G51</f>
        <v>2328</v>
      </c>
      <c r="H50" s="171">
        <f>H51</f>
        <v>4954</v>
      </c>
      <c r="I50" s="171">
        <f>I51</f>
        <v>4765</v>
      </c>
    </row>
    <row r="51" spans="1:9" ht="63.75" thickBot="1" x14ac:dyDescent="0.3">
      <c r="A51" s="138" t="s">
        <v>255</v>
      </c>
      <c r="B51" s="155" t="s">
        <v>241</v>
      </c>
      <c r="C51" s="168" t="s">
        <v>42</v>
      </c>
      <c r="D51" s="155">
        <v>13</v>
      </c>
      <c r="E51" s="159" t="s">
        <v>276</v>
      </c>
      <c r="F51" s="159">
        <v>240</v>
      </c>
      <c r="G51" s="160">
        <v>2328</v>
      </c>
      <c r="H51" s="158">
        <v>4954</v>
      </c>
      <c r="I51" s="158">
        <v>4765</v>
      </c>
    </row>
    <row r="52" spans="1:9" ht="16.5" thickBot="1" x14ac:dyDescent="0.3">
      <c r="A52" s="138" t="s">
        <v>256</v>
      </c>
      <c r="B52" s="155" t="s">
        <v>241</v>
      </c>
      <c r="C52" s="168" t="s">
        <v>42</v>
      </c>
      <c r="D52" s="155">
        <v>13</v>
      </c>
      <c r="E52" s="159" t="s">
        <v>276</v>
      </c>
      <c r="F52" s="159">
        <v>800</v>
      </c>
      <c r="G52" s="160"/>
      <c r="H52" s="158">
        <f>H53</f>
        <v>6</v>
      </c>
      <c r="I52" s="158">
        <f>I53</f>
        <v>6</v>
      </c>
    </row>
    <row r="53" spans="1:9" ht="32.25" thickBot="1" x14ac:dyDescent="0.3">
      <c r="A53" s="138" t="s">
        <v>257</v>
      </c>
      <c r="B53" s="155" t="s">
        <v>241</v>
      </c>
      <c r="C53" s="168" t="s">
        <v>42</v>
      </c>
      <c r="D53" s="155">
        <v>13</v>
      </c>
      <c r="E53" s="159" t="s">
        <v>276</v>
      </c>
      <c r="F53" s="159">
        <v>850</v>
      </c>
      <c r="G53" s="160"/>
      <c r="H53" s="158">
        <v>6</v>
      </c>
      <c r="I53" s="158">
        <v>6</v>
      </c>
    </row>
    <row r="54" spans="1:9" ht="48" thickBot="1" x14ac:dyDescent="0.3">
      <c r="A54" s="137" t="s">
        <v>277</v>
      </c>
      <c r="B54" s="155" t="s">
        <v>241</v>
      </c>
      <c r="C54" s="168" t="s">
        <v>42</v>
      </c>
      <c r="D54" s="168">
        <v>13</v>
      </c>
      <c r="E54" s="156" t="s">
        <v>278</v>
      </c>
      <c r="F54" s="156"/>
      <c r="G54" s="160">
        <f t="shared" ref="G54:I55" si="9">G55</f>
        <v>0</v>
      </c>
      <c r="H54" s="158">
        <f t="shared" si="9"/>
        <v>74</v>
      </c>
      <c r="I54" s="158">
        <f t="shared" si="9"/>
        <v>74</v>
      </c>
    </row>
    <row r="55" spans="1:9" ht="48" thickBot="1" x14ac:dyDescent="0.3">
      <c r="A55" s="138" t="s">
        <v>254</v>
      </c>
      <c r="B55" s="155" t="s">
        <v>241</v>
      </c>
      <c r="C55" s="168" t="s">
        <v>42</v>
      </c>
      <c r="D55" s="155">
        <v>13</v>
      </c>
      <c r="E55" s="159" t="s">
        <v>279</v>
      </c>
      <c r="F55" s="159">
        <v>200</v>
      </c>
      <c r="G55" s="160">
        <f t="shared" si="9"/>
        <v>0</v>
      </c>
      <c r="H55" s="158">
        <f t="shared" si="9"/>
        <v>74</v>
      </c>
      <c r="I55" s="158">
        <f t="shared" si="9"/>
        <v>74</v>
      </c>
    </row>
    <row r="56" spans="1:9" ht="63.75" thickBot="1" x14ac:dyDescent="0.3">
      <c r="A56" s="138" t="s">
        <v>255</v>
      </c>
      <c r="B56" s="155" t="s">
        <v>241</v>
      </c>
      <c r="C56" s="155" t="s">
        <v>42</v>
      </c>
      <c r="D56" s="155">
        <v>13</v>
      </c>
      <c r="E56" s="159" t="s">
        <v>279</v>
      </c>
      <c r="F56" s="159">
        <v>240</v>
      </c>
      <c r="G56" s="160"/>
      <c r="H56" s="158">
        <v>74</v>
      </c>
      <c r="I56" s="158">
        <v>74</v>
      </c>
    </row>
    <row r="57" spans="1:9" ht="48" thickBot="1" x14ac:dyDescent="0.3">
      <c r="A57" s="137" t="s">
        <v>281</v>
      </c>
      <c r="B57" s="155" t="s">
        <v>241</v>
      </c>
      <c r="C57" s="168" t="s">
        <v>42</v>
      </c>
      <c r="D57" s="168">
        <v>13</v>
      </c>
      <c r="E57" s="156" t="s">
        <v>280</v>
      </c>
      <c r="F57" s="156"/>
      <c r="G57" s="160">
        <f t="shared" ref="G57:I58" si="10">G58</f>
        <v>0</v>
      </c>
      <c r="H57" s="158">
        <f t="shared" si="10"/>
        <v>178</v>
      </c>
      <c r="I57" s="158">
        <f t="shared" si="10"/>
        <v>178</v>
      </c>
    </row>
    <row r="58" spans="1:9" ht="48" thickBot="1" x14ac:dyDescent="0.3">
      <c r="A58" s="138" t="s">
        <v>254</v>
      </c>
      <c r="B58" s="155" t="s">
        <v>241</v>
      </c>
      <c r="C58" s="168" t="s">
        <v>42</v>
      </c>
      <c r="D58" s="155">
        <v>13</v>
      </c>
      <c r="E58" s="156" t="s">
        <v>280</v>
      </c>
      <c r="F58" s="159">
        <v>200</v>
      </c>
      <c r="G58" s="160">
        <f t="shared" si="10"/>
        <v>0</v>
      </c>
      <c r="H58" s="158">
        <f t="shared" si="10"/>
        <v>178</v>
      </c>
      <c r="I58" s="158">
        <f t="shared" si="10"/>
        <v>178</v>
      </c>
    </row>
    <row r="59" spans="1:9" ht="63.75" thickBot="1" x14ac:dyDescent="0.3">
      <c r="A59" s="138" t="s">
        <v>255</v>
      </c>
      <c r="B59" s="155" t="s">
        <v>241</v>
      </c>
      <c r="C59" s="168" t="s">
        <v>42</v>
      </c>
      <c r="D59" s="155">
        <v>13</v>
      </c>
      <c r="E59" s="156" t="s">
        <v>280</v>
      </c>
      <c r="F59" s="159">
        <v>240</v>
      </c>
      <c r="G59" s="162"/>
      <c r="H59" s="158">
        <v>178</v>
      </c>
      <c r="I59" s="158">
        <v>178</v>
      </c>
    </row>
    <row r="60" spans="1:9" ht="63.75" thickBot="1" x14ac:dyDescent="0.3">
      <c r="A60" s="138" t="s">
        <v>282</v>
      </c>
      <c r="B60" s="155" t="s">
        <v>241</v>
      </c>
      <c r="C60" s="168" t="s">
        <v>42</v>
      </c>
      <c r="D60" s="159">
        <v>13</v>
      </c>
      <c r="E60" s="159" t="s">
        <v>369</v>
      </c>
      <c r="F60" s="159"/>
      <c r="G60" s="159"/>
      <c r="H60" s="158">
        <f>H61</f>
        <v>53</v>
      </c>
      <c r="I60" s="158">
        <f>I61</f>
        <v>53</v>
      </c>
    </row>
    <row r="61" spans="1:9" ht="48" thickBot="1" x14ac:dyDescent="0.3">
      <c r="A61" s="138" t="s">
        <v>254</v>
      </c>
      <c r="B61" s="155" t="s">
        <v>241</v>
      </c>
      <c r="C61" s="168" t="s">
        <v>42</v>
      </c>
      <c r="D61" s="159">
        <v>13</v>
      </c>
      <c r="E61" s="159" t="s">
        <v>369</v>
      </c>
      <c r="F61" s="159">
        <v>200</v>
      </c>
      <c r="G61" s="159"/>
      <c r="H61" s="158">
        <f>H62</f>
        <v>53</v>
      </c>
      <c r="I61" s="158">
        <f>I62</f>
        <v>53</v>
      </c>
    </row>
    <row r="62" spans="1:9" ht="63.75" thickBot="1" x14ac:dyDescent="0.3">
      <c r="A62" s="138" t="s">
        <v>255</v>
      </c>
      <c r="B62" s="155" t="s">
        <v>241</v>
      </c>
      <c r="C62" s="168" t="s">
        <v>42</v>
      </c>
      <c r="D62" s="159">
        <v>13</v>
      </c>
      <c r="E62" s="159" t="s">
        <v>369</v>
      </c>
      <c r="F62" s="159">
        <v>240</v>
      </c>
      <c r="G62" s="159"/>
      <c r="H62" s="158">
        <v>53</v>
      </c>
      <c r="I62" s="158">
        <v>53</v>
      </c>
    </row>
    <row r="63" spans="1:9" s="131" customFormat="1" ht="79.5" thickBot="1" x14ac:dyDescent="0.3">
      <c r="A63" s="136" t="s">
        <v>283</v>
      </c>
      <c r="B63" s="149" t="s">
        <v>241</v>
      </c>
      <c r="C63" s="168" t="s">
        <v>42</v>
      </c>
      <c r="D63" s="161"/>
      <c r="E63" s="154"/>
      <c r="F63" s="154"/>
      <c r="G63" s="162">
        <f>G64</f>
        <v>0</v>
      </c>
      <c r="H63" s="163">
        <f>H64</f>
        <v>300</v>
      </c>
      <c r="I63" s="163">
        <f>I64</f>
        <v>300</v>
      </c>
    </row>
    <row r="64" spans="1:9" ht="48" thickBot="1" x14ac:dyDescent="0.3">
      <c r="A64" s="137" t="s">
        <v>284</v>
      </c>
      <c r="B64" s="161" t="s">
        <v>241</v>
      </c>
      <c r="C64" s="168" t="s">
        <v>42</v>
      </c>
      <c r="D64" s="168">
        <v>13</v>
      </c>
      <c r="E64" s="156" t="s">
        <v>285</v>
      </c>
      <c r="F64" s="156"/>
      <c r="G64" s="157">
        <f>G65</f>
        <v>0</v>
      </c>
      <c r="H64" s="171">
        <f>H65+H69+H67</f>
        <v>300</v>
      </c>
      <c r="I64" s="171">
        <f>I65+I69+I67</f>
        <v>300</v>
      </c>
    </row>
    <row r="65" spans="1:9" ht="48" thickBot="1" x14ac:dyDescent="0.3">
      <c r="A65" s="138" t="s">
        <v>254</v>
      </c>
      <c r="B65" s="155" t="s">
        <v>241</v>
      </c>
      <c r="C65" s="168" t="s">
        <v>42</v>
      </c>
      <c r="D65" s="155">
        <v>13</v>
      </c>
      <c r="E65" s="159" t="s">
        <v>286</v>
      </c>
      <c r="F65" s="159">
        <v>200</v>
      </c>
      <c r="G65" s="160">
        <f>G66</f>
        <v>0</v>
      </c>
      <c r="H65" s="158">
        <f>H66</f>
        <v>235</v>
      </c>
      <c r="I65" s="158">
        <f>I66</f>
        <v>235</v>
      </c>
    </row>
    <row r="66" spans="1:9" ht="63.75" thickBot="1" x14ac:dyDescent="0.3">
      <c r="A66" s="138" t="s">
        <v>255</v>
      </c>
      <c r="B66" s="155" t="s">
        <v>241</v>
      </c>
      <c r="C66" s="168" t="s">
        <v>42</v>
      </c>
      <c r="D66" s="155">
        <v>13</v>
      </c>
      <c r="E66" s="159" t="s">
        <v>287</v>
      </c>
      <c r="F66" s="159">
        <v>240</v>
      </c>
      <c r="G66" s="162"/>
      <c r="H66" s="158">
        <v>235</v>
      </c>
      <c r="I66" s="158">
        <v>235</v>
      </c>
    </row>
    <row r="67" spans="1:9" ht="91.5" customHeight="1" thickBot="1" x14ac:dyDescent="0.3">
      <c r="A67" s="143" t="s">
        <v>347</v>
      </c>
      <c r="B67" s="155" t="s">
        <v>241</v>
      </c>
      <c r="C67" s="168" t="s">
        <v>42</v>
      </c>
      <c r="D67" s="155">
        <v>13</v>
      </c>
      <c r="E67" s="159" t="s">
        <v>287</v>
      </c>
      <c r="F67" s="159">
        <v>600</v>
      </c>
      <c r="G67" s="162">
        <f>G68</f>
        <v>0</v>
      </c>
      <c r="H67" s="162">
        <f t="shared" ref="H67:I67" si="11">H68</f>
        <v>44</v>
      </c>
      <c r="I67" s="162">
        <f t="shared" si="11"/>
        <v>44</v>
      </c>
    </row>
    <row r="68" spans="1:9" ht="30.75" thickBot="1" x14ac:dyDescent="0.3">
      <c r="A68" s="143" t="s">
        <v>348</v>
      </c>
      <c r="B68" s="155" t="s">
        <v>241</v>
      </c>
      <c r="C68" s="168" t="s">
        <v>42</v>
      </c>
      <c r="D68" s="155">
        <v>13</v>
      </c>
      <c r="E68" s="159" t="s">
        <v>287</v>
      </c>
      <c r="F68" s="159">
        <v>620</v>
      </c>
      <c r="G68" s="162"/>
      <c r="H68" s="158">
        <v>44</v>
      </c>
      <c r="I68" s="158">
        <v>44</v>
      </c>
    </row>
    <row r="69" spans="1:9" ht="16.5" thickBot="1" x14ac:dyDescent="0.3">
      <c r="A69" s="138" t="s">
        <v>256</v>
      </c>
      <c r="B69" s="155" t="s">
        <v>241</v>
      </c>
      <c r="C69" s="168" t="s">
        <v>42</v>
      </c>
      <c r="D69" s="155">
        <v>13</v>
      </c>
      <c r="E69" s="159" t="s">
        <v>285</v>
      </c>
      <c r="F69" s="159">
        <v>800</v>
      </c>
      <c r="G69" s="160">
        <f>G70</f>
        <v>0</v>
      </c>
      <c r="H69" s="158">
        <f>H70</f>
        <v>21</v>
      </c>
      <c r="I69" s="158">
        <f>I70</f>
        <v>21</v>
      </c>
    </row>
    <row r="70" spans="1:9" ht="95.25" thickBot="1" x14ac:dyDescent="0.3">
      <c r="A70" s="138" t="s">
        <v>288</v>
      </c>
      <c r="B70" s="155" t="s">
        <v>241</v>
      </c>
      <c r="C70" s="168" t="s">
        <v>42</v>
      </c>
      <c r="D70" s="155">
        <v>13</v>
      </c>
      <c r="E70" s="159" t="s">
        <v>285</v>
      </c>
      <c r="F70" s="159">
        <v>810</v>
      </c>
      <c r="G70" s="160"/>
      <c r="H70" s="158">
        <v>21</v>
      </c>
      <c r="I70" s="158">
        <v>21</v>
      </c>
    </row>
    <row r="71" spans="1:9" ht="48" thickBot="1" x14ac:dyDescent="0.3">
      <c r="A71" s="136" t="s">
        <v>289</v>
      </c>
      <c r="B71" s="149" t="s">
        <v>241</v>
      </c>
      <c r="C71" s="161" t="s">
        <v>42</v>
      </c>
      <c r="D71" s="161">
        <v>13</v>
      </c>
      <c r="E71" s="154" t="s">
        <v>290</v>
      </c>
      <c r="F71" s="154"/>
      <c r="G71" s="162">
        <f t="shared" ref="G71:I72" si="12">G72</f>
        <v>0</v>
      </c>
      <c r="H71" s="163">
        <f t="shared" si="12"/>
        <v>0</v>
      </c>
      <c r="I71" s="163">
        <f t="shared" si="12"/>
        <v>0</v>
      </c>
    </row>
    <row r="72" spans="1:9" ht="48" thickBot="1" x14ac:dyDescent="0.3">
      <c r="A72" s="138" t="s">
        <v>254</v>
      </c>
      <c r="B72" s="155" t="s">
        <v>241</v>
      </c>
      <c r="C72" s="168" t="s">
        <v>42</v>
      </c>
      <c r="D72" s="155">
        <v>13</v>
      </c>
      <c r="E72" s="159" t="s">
        <v>290</v>
      </c>
      <c r="F72" s="159">
        <v>200</v>
      </c>
      <c r="G72" s="160">
        <f t="shared" si="12"/>
        <v>0</v>
      </c>
      <c r="H72" s="158">
        <f t="shared" si="12"/>
        <v>0</v>
      </c>
      <c r="I72" s="158">
        <f t="shared" si="12"/>
        <v>0</v>
      </c>
    </row>
    <row r="73" spans="1:9" ht="63.75" thickBot="1" x14ac:dyDescent="0.3">
      <c r="A73" s="138" t="s">
        <v>255</v>
      </c>
      <c r="B73" s="155" t="s">
        <v>241</v>
      </c>
      <c r="C73" s="168" t="s">
        <v>42</v>
      </c>
      <c r="D73" s="155">
        <v>13</v>
      </c>
      <c r="E73" s="159" t="s">
        <v>290</v>
      </c>
      <c r="F73" s="159">
        <v>240</v>
      </c>
      <c r="G73" s="160"/>
      <c r="H73" s="158"/>
      <c r="I73" s="158"/>
    </row>
    <row r="74" spans="1:9" ht="16.5" thickBot="1" x14ac:dyDescent="0.3">
      <c r="A74" s="140" t="s">
        <v>291</v>
      </c>
      <c r="B74" s="155" t="s">
        <v>241</v>
      </c>
      <c r="C74" s="149" t="s">
        <v>43</v>
      </c>
      <c r="D74" s="149" t="s">
        <v>243</v>
      </c>
      <c r="E74" s="150"/>
      <c r="F74" s="150"/>
      <c r="G74" s="151">
        <f t="shared" ref="G74:I77" si="13">G75</f>
        <v>1681</v>
      </c>
      <c r="H74" s="153">
        <f t="shared" si="13"/>
        <v>1866</v>
      </c>
      <c r="I74" s="153">
        <f t="shared" si="13"/>
        <v>1849</v>
      </c>
    </row>
    <row r="75" spans="1:9" ht="32.25" thickBot="1" x14ac:dyDescent="0.3">
      <c r="A75" s="141" t="s">
        <v>292</v>
      </c>
      <c r="B75" s="155" t="s">
        <v>241</v>
      </c>
      <c r="C75" s="149" t="s">
        <v>43</v>
      </c>
      <c r="D75" s="149" t="s">
        <v>44</v>
      </c>
      <c r="E75" s="150"/>
      <c r="F75" s="150"/>
      <c r="G75" s="151">
        <f t="shared" si="13"/>
        <v>1681</v>
      </c>
      <c r="H75" s="153">
        <f t="shared" si="13"/>
        <v>1866</v>
      </c>
      <c r="I75" s="153">
        <f t="shared" si="13"/>
        <v>1849</v>
      </c>
    </row>
    <row r="76" spans="1:9" ht="95.25" thickBot="1" x14ac:dyDescent="0.3">
      <c r="A76" s="136" t="s">
        <v>293</v>
      </c>
      <c r="B76" s="155" t="s">
        <v>241</v>
      </c>
      <c r="C76" s="161" t="s">
        <v>43</v>
      </c>
      <c r="D76" s="161" t="s">
        <v>44</v>
      </c>
      <c r="E76" s="154" t="s">
        <v>294</v>
      </c>
      <c r="F76" s="154"/>
      <c r="G76" s="151">
        <f>G77+G80</f>
        <v>1681</v>
      </c>
      <c r="H76" s="151">
        <f t="shared" ref="H76:I76" si="14">H77+H80</f>
        <v>1866</v>
      </c>
      <c r="I76" s="151">
        <f t="shared" si="14"/>
        <v>1849</v>
      </c>
    </row>
    <row r="77" spans="1:9" ht="158.25" thickBot="1" x14ac:dyDescent="0.3">
      <c r="A77" s="137" t="s">
        <v>295</v>
      </c>
      <c r="B77" s="155" t="s">
        <v>241</v>
      </c>
      <c r="C77" s="168" t="s">
        <v>43</v>
      </c>
      <c r="D77" s="168" t="s">
        <v>44</v>
      </c>
      <c r="E77" s="156" t="s">
        <v>296</v>
      </c>
      <c r="F77" s="156"/>
      <c r="G77" s="151">
        <f>G78</f>
        <v>1069</v>
      </c>
      <c r="H77" s="151">
        <f t="shared" si="13"/>
        <v>1069</v>
      </c>
      <c r="I77" s="151">
        <f t="shared" si="13"/>
        <v>1069</v>
      </c>
    </row>
    <row r="78" spans="1:9" ht="126.75" thickBot="1" x14ac:dyDescent="0.3">
      <c r="A78" s="138" t="s">
        <v>253</v>
      </c>
      <c r="B78" s="155" t="s">
        <v>241</v>
      </c>
      <c r="C78" s="155" t="s">
        <v>43</v>
      </c>
      <c r="D78" s="155" t="s">
        <v>44</v>
      </c>
      <c r="E78" s="159" t="s">
        <v>296</v>
      </c>
      <c r="F78" s="159">
        <v>100</v>
      </c>
      <c r="G78" s="160">
        <f>G79</f>
        <v>1069</v>
      </c>
      <c r="H78" s="158">
        <f>H79</f>
        <v>1069</v>
      </c>
      <c r="I78" s="158">
        <f>I79</f>
        <v>1069</v>
      </c>
    </row>
    <row r="79" spans="1:9" ht="48" thickBot="1" x14ac:dyDescent="0.3">
      <c r="A79" s="138" t="s">
        <v>249</v>
      </c>
      <c r="B79" s="155" t="s">
        <v>241</v>
      </c>
      <c r="C79" s="155" t="s">
        <v>43</v>
      </c>
      <c r="D79" s="155" t="s">
        <v>44</v>
      </c>
      <c r="E79" s="159" t="s">
        <v>296</v>
      </c>
      <c r="F79" s="159">
        <v>120</v>
      </c>
      <c r="G79" s="160">
        <v>1069</v>
      </c>
      <c r="H79" s="158">
        <v>1069</v>
      </c>
      <c r="I79" s="158">
        <v>1069</v>
      </c>
    </row>
    <row r="80" spans="1:9" ht="126.75" thickBot="1" x14ac:dyDescent="0.3">
      <c r="A80" s="138" t="s">
        <v>297</v>
      </c>
      <c r="B80" s="155" t="s">
        <v>241</v>
      </c>
      <c r="C80" s="155" t="s">
        <v>43</v>
      </c>
      <c r="D80" s="155" t="s">
        <v>44</v>
      </c>
      <c r="E80" s="159" t="s">
        <v>298</v>
      </c>
      <c r="F80" s="159"/>
      <c r="G80" s="159">
        <f>G81+G83</f>
        <v>612</v>
      </c>
      <c r="H80" s="159">
        <f>H81+H83</f>
        <v>797</v>
      </c>
      <c r="I80" s="159">
        <f>I81+I83</f>
        <v>780</v>
      </c>
    </row>
    <row r="81" spans="1:9" ht="126.75" thickBot="1" x14ac:dyDescent="0.3">
      <c r="A81" s="138" t="s">
        <v>253</v>
      </c>
      <c r="B81" s="155" t="s">
        <v>241</v>
      </c>
      <c r="C81" s="155" t="s">
        <v>43</v>
      </c>
      <c r="D81" s="155" t="s">
        <v>44</v>
      </c>
      <c r="E81" s="159" t="s">
        <v>298</v>
      </c>
      <c r="F81" s="159">
        <v>100</v>
      </c>
      <c r="G81" s="159">
        <f>G82</f>
        <v>576</v>
      </c>
      <c r="H81" s="159">
        <f>H82</f>
        <v>761</v>
      </c>
      <c r="I81" s="159">
        <f>I82</f>
        <v>745</v>
      </c>
    </row>
    <row r="82" spans="1:9" ht="48" thickBot="1" x14ac:dyDescent="0.3">
      <c r="A82" s="138" t="s">
        <v>249</v>
      </c>
      <c r="B82" s="155" t="s">
        <v>241</v>
      </c>
      <c r="C82" s="155" t="s">
        <v>43</v>
      </c>
      <c r="D82" s="155" t="s">
        <v>44</v>
      </c>
      <c r="E82" s="159" t="s">
        <v>298</v>
      </c>
      <c r="F82" s="159">
        <v>120</v>
      </c>
      <c r="G82" s="159">
        <v>576</v>
      </c>
      <c r="H82" s="159">
        <v>761</v>
      </c>
      <c r="I82" s="158">
        <v>745</v>
      </c>
    </row>
    <row r="83" spans="1:9" ht="48" thickBot="1" x14ac:dyDescent="0.3">
      <c r="A83" s="138" t="s">
        <v>254</v>
      </c>
      <c r="B83" s="155" t="s">
        <v>241</v>
      </c>
      <c r="C83" s="155" t="s">
        <v>43</v>
      </c>
      <c r="D83" s="155" t="s">
        <v>44</v>
      </c>
      <c r="E83" s="159" t="s">
        <v>298</v>
      </c>
      <c r="F83" s="159">
        <v>200</v>
      </c>
      <c r="G83" s="159">
        <f>G84</f>
        <v>36</v>
      </c>
      <c r="H83" s="159">
        <f>H84</f>
        <v>36</v>
      </c>
      <c r="I83" s="159">
        <f>I84</f>
        <v>35</v>
      </c>
    </row>
    <row r="84" spans="1:9" ht="63.75" thickBot="1" x14ac:dyDescent="0.3">
      <c r="A84" s="138" t="s">
        <v>255</v>
      </c>
      <c r="B84" s="155" t="s">
        <v>241</v>
      </c>
      <c r="C84" s="155" t="s">
        <v>43</v>
      </c>
      <c r="D84" s="155" t="s">
        <v>44</v>
      </c>
      <c r="E84" s="159" t="s">
        <v>298</v>
      </c>
      <c r="F84" s="159">
        <v>240</v>
      </c>
      <c r="G84" s="159">
        <v>36</v>
      </c>
      <c r="H84" s="159">
        <v>36</v>
      </c>
      <c r="I84" s="158">
        <v>35</v>
      </c>
    </row>
    <row r="85" spans="1:9" ht="48" thickBot="1" x14ac:dyDescent="0.3">
      <c r="A85" s="135" t="s">
        <v>299</v>
      </c>
      <c r="B85" s="155" t="s">
        <v>241</v>
      </c>
      <c r="C85" s="149" t="s">
        <v>44</v>
      </c>
      <c r="D85" s="149" t="s">
        <v>243</v>
      </c>
      <c r="E85" s="150"/>
      <c r="F85" s="150"/>
      <c r="G85" s="151">
        <f>G86+G90+G98</f>
        <v>2555</v>
      </c>
      <c r="H85" s="153">
        <f>H86+H90+H98</f>
        <v>1655</v>
      </c>
      <c r="I85" s="153">
        <f>I86+I90+I98</f>
        <v>1643</v>
      </c>
    </row>
    <row r="86" spans="1:9" ht="79.5" thickBot="1" x14ac:dyDescent="0.3">
      <c r="A86" s="136" t="s">
        <v>52</v>
      </c>
      <c r="B86" s="155" t="s">
        <v>241</v>
      </c>
      <c r="C86" s="161" t="s">
        <v>44</v>
      </c>
      <c r="D86" s="161" t="s">
        <v>53</v>
      </c>
      <c r="E86" s="154"/>
      <c r="F86" s="154"/>
      <c r="G86" s="162">
        <f t="shared" ref="G86:I88" si="15">G87</f>
        <v>48</v>
      </c>
      <c r="H86" s="163">
        <f t="shared" si="15"/>
        <v>54</v>
      </c>
      <c r="I86" s="163">
        <f t="shared" si="15"/>
        <v>54</v>
      </c>
    </row>
    <row r="87" spans="1:9" ht="79.5" thickBot="1" x14ac:dyDescent="0.3">
      <c r="A87" s="137" t="s">
        <v>300</v>
      </c>
      <c r="B87" s="155" t="s">
        <v>241</v>
      </c>
      <c r="C87" s="155" t="s">
        <v>44</v>
      </c>
      <c r="D87" s="155" t="s">
        <v>53</v>
      </c>
      <c r="E87" s="156">
        <v>400170310</v>
      </c>
      <c r="F87" s="159"/>
      <c r="G87" s="157">
        <f t="shared" si="15"/>
        <v>48</v>
      </c>
      <c r="H87" s="171">
        <f t="shared" si="15"/>
        <v>54</v>
      </c>
      <c r="I87" s="171">
        <f t="shared" si="15"/>
        <v>54</v>
      </c>
    </row>
    <row r="88" spans="1:9" ht="48" thickBot="1" x14ac:dyDescent="0.3">
      <c r="A88" s="138" t="s">
        <v>254</v>
      </c>
      <c r="B88" s="155" t="s">
        <v>241</v>
      </c>
      <c r="C88" s="155" t="s">
        <v>44</v>
      </c>
      <c r="D88" s="155" t="s">
        <v>53</v>
      </c>
      <c r="E88" s="159">
        <v>400170310</v>
      </c>
      <c r="F88" s="159">
        <v>200</v>
      </c>
      <c r="G88" s="160">
        <f t="shared" si="15"/>
        <v>48</v>
      </c>
      <c r="H88" s="158">
        <f t="shared" si="15"/>
        <v>54</v>
      </c>
      <c r="I88" s="158">
        <f t="shared" si="15"/>
        <v>54</v>
      </c>
    </row>
    <row r="89" spans="1:9" ht="63.75" thickBot="1" x14ac:dyDescent="0.3">
      <c r="A89" s="138" t="s">
        <v>255</v>
      </c>
      <c r="B89" s="155" t="s">
        <v>241</v>
      </c>
      <c r="C89" s="155" t="s">
        <v>44</v>
      </c>
      <c r="D89" s="155" t="s">
        <v>53</v>
      </c>
      <c r="E89" s="159">
        <v>400170310</v>
      </c>
      <c r="F89" s="159">
        <v>240</v>
      </c>
      <c r="G89" s="160">
        <v>48</v>
      </c>
      <c r="H89" s="158">
        <v>54</v>
      </c>
      <c r="I89" s="158">
        <v>54</v>
      </c>
    </row>
    <row r="90" spans="1:9" ht="32.25" thickBot="1" x14ac:dyDescent="0.3">
      <c r="A90" s="136" t="s">
        <v>79</v>
      </c>
      <c r="B90" s="155" t="s">
        <v>241</v>
      </c>
      <c r="C90" s="161" t="s">
        <v>44</v>
      </c>
      <c r="D90" s="161">
        <v>10</v>
      </c>
      <c r="E90" s="154"/>
      <c r="F90" s="154"/>
      <c r="G90" s="151">
        <f>G91</f>
        <v>1858</v>
      </c>
      <c r="H90" s="153">
        <f>H91</f>
        <v>952</v>
      </c>
      <c r="I90" s="153">
        <f>I91</f>
        <v>940</v>
      </c>
    </row>
    <row r="91" spans="1:9" ht="79.5" thickBot="1" x14ac:dyDescent="0.3">
      <c r="A91" s="136" t="s">
        <v>301</v>
      </c>
      <c r="B91" s="155" t="s">
        <v>241</v>
      </c>
      <c r="C91" s="161" t="s">
        <v>44</v>
      </c>
      <c r="D91" s="161">
        <v>10</v>
      </c>
      <c r="E91" s="154" t="s">
        <v>302</v>
      </c>
      <c r="F91" s="154"/>
      <c r="G91" s="151">
        <f>G92+G95</f>
        <v>1858</v>
      </c>
      <c r="H91" s="151">
        <f>H92+H95</f>
        <v>952</v>
      </c>
      <c r="I91" s="151">
        <f>I92+I95</f>
        <v>940</v>
      </c>
    </row>
    <row r="92" spans="1:9" ht="48" thickBot="1" x14ac:dyDescent="0.3">
      <c r="A92" s="137" t="s">
        <v>303</v>
      </c>
      <c r="B92" s="155" t="s">
        <v>241</v>
      </c>
      <c r="C92" s="155" t="s">
        <v>44</v>
      </c>
      <c r="D92" s="168">
        <v>10</v>
      </c>
      <c r="E92" s="156" t="s">
        <v>304</v>
      </c>
      <c r="F92" s="156"/>
      <c r="G92" s="157">
        <f t="shared" ref="G92:I93" si="16">G93</f>
        <v>1344</v>
      </c>
      <c r="H92" s="157">
        <f t="shared" si="16"/>
        <v>299</v>
      </c>
      <c r="I92" s="157">
        <f t="shared" si="16"/>
        <v>299</v>
      </c>
    </row>
    <row r="93" spans="1:9" ht="48" thickBot="1" x14ac:dyDescent="0.3">
      <c r="A93" s="138" t="s">
        <v>254</v>
      </c>
      <c r="B93" s="155" t="s">
        <v>241</v>
      </c>
      <c r="C93" s="155" t="s">
        <v>44</v>
      </c>
      <c r="D93" s="155">
        <v>10</v>
      </c>
      <c r="E93" s="159" t="s">
        <v>304</v>
      </c>
      <c r="F93" s="159">
        <v>200</v>
      </c>
      <c r="G93" s="160">
        <f t="shared" si="16"/>
        <v>1344</v>
      </c>
      <c r="H93" s="160">
        <f t="shared" si="16"/>
        <v>299</v>
      </c>
      <c r="I93" s="160">
        <f t="shared" si="16"/>
        <v>299</v>
      </c>
    </row>
    <row r="94" spans="1:9" ht="63.75" thickBot="1" x14ac:dyDescent="0.3">
      <c r="A94" s="138" t="s">
        <v>255</v>
      </c>
      <c r="B94" s="155" t="s">
        <v>241</v>
      </c>
      <c r="C94" s="155" t="s">
        <v>44</v>
      </c>
      <c r="D94" s="155">
        <v>10</v>
      </c>
      <c r="E94" s="159" t="s">
        <v>304</v>
      </c>
      <c r="F94" s="159">
        <v>240</v>
      </c>
      <c r="G94" s="160">
        <v>1344</v>
      </c>
      <c r="H94" s="160">
        <v>299</v>
      </c>
      <c r="I94" s="160">
        <v>299</v>
      </c>
    </row>
    <row r="95" spans="1:9" ht="48" thickBot="1" x14ac:dyDescent="0.3">
      <c r="A95" s="137" t="s">
        <v>305</v>
      </c>
      <c r="B95" s="155" t="s">
        <v>241</v>
      </c>
      <c r="C95" s="168" t="s">
        <v>44</v>
      </c>
      <c r="D95" s="168">
        <v>10</v>
      </c>
      <c r="E95" s="156" t="s">
        <v>306</v>
      </c>
      <c r="F95" s="156"/>
      <c r="G95" s="157">
        <f t="shared" ref="G95:I96" si="17">G96</f>
        <v>514</v>
      </c>
      <c r="H95" s="157">
        <f t="shared" si="17"/>
        <v>653</v>
      </c>
      <c r="I95" s="157">
        <f t="shared" si="17"/>
        <v>641</v>
      </c>
    </row>
    <row r="96" spans="1:9" ht="48" thickBot="1" x14ac:dyDescent="0.3">
      <c r="A96" s="138" t="s">
        <v>254</v>
      </c>
      <c r="B96" s="155" t="s">
        <v>241</v>
      </c>
      <c r="C96" s="155" t="s">
        <v>44</v>
      </c>
      <c r="D96" s="155">
        <v>10</v>
      </c>
      <c r="E96" s="159" t="s">
        <v>307</v>
      </c>
      <c r="F96" s="159">
        <v>200</v>
      </c>
      <c r="G96" s="160">
        <f t="shared" si="17"/>
        <v>514</v>
      </c>
      <c r="H96" s="160">
        <f t="shared" si="17"/>
        <v>653</v>
      </c>
      <c r="I96" s="160">
        <f t="shared" si="17"/>
        <v>641</v>
      </c>
    </row>
    <row r="97" spans="1:9" ht="63.75" thickBot="1" x14ac:dyDescent="0.3">
      <c r="A97" s="138" t="s">
        <v>255</v>
      </c>
      <c r="B97" s="155" t="s">
        <v>241</v>
      </c>
      <c r="C97" s="155" t="s">
        <v>44</v>
      </c>
      <c r="D97" s="155">
        <v>10</v>
      </c>
      <c r="E97" s="159" t="s">
        <v>307</v>
      </c>
      <c r="F97" s="159">
        <v>240</v>
      </c>
      <c r="G97" s="160">
        <v>514</v>
      </c>
      <c r="H97" s="160">
        <v>653</v>
      </c>
      <c r="I97" s="160">
        <v>641</v>
      </c>
    </row>
    <row r="98" spans="1:9" ht="63.75" thickBot="1" x14ac:dyDescent="0.3">
      <c r="A98" s="136" t="s">
        <v>54</v>
      </c>
      <c r="B98" s="155" t="s">
        <v>241</v>
      </c>
      <c r="C98" s="161" t="s">
        <v>44</v>
      </c>
      <c r="D98" s="161">
        <v>14</v>
      </c>
      <c r="E98" s="154"/>
      <c r="F98" s="154"/>
      <c r="G98" s="162">
        <f t="shared" ref="G98:I99" si="18">G99</f>
        <v>649</v>
      </c>
      <c r="H98" s="162">
        <f t="shared" si="18"/>
        <v>649</v>
      </c>
      <c r="I98" s="162">
        <f t="shared" si="18"/>
        <v>649</v>
      </c>
    </row>
    <row r="99" spans="1:9" ht="79.5" thickBot="1" x14ac:dyDescent="0.3">
      <c r="A99" s="136" t="s">
        <v>301</v>
      </c>
      <c r="B99" s="155" t="s">
        <v>241</v>
      </c>
      <c r="C99" s="161" t="s">
        <v>44</v>
      </c>
      <c r="D99" s="161">
        <v>14</v>
      </c>
      <c r="E99" s="154" t="s">
        <v>302</v>
      </c>
      <c r="F99" s="154"/>
      <c r="G99" s="162">
        <f>G100</f>
        <v>649</v>
      </c>
      <c r="H99" s="162">
        <f t="shared" si="18"/>
        <v>649</v>
      </c>
      <c r="I99" s="162">
        <f t="shared" si="18"/>
        <v>649</v>
      </c>
    </row>
    <row r="100" spans="1:9" ht="111" thickBot="1" x14ac:dyDescent="0.3">
      <c r="A100" s="138" t="s">
        <v>262</v>
      </c>
      <c r="B100" s="155" t="s">
        <v>241</v>
      </c>
      <c r="C100" s="155" t="s">
        <v>44</v>
      </c>
      <c r="D100" s="155">
        <v>14</v>
      </c>
      <c r="E100" s="159" t="s">
        <v>308</v>
      </c>
      <c r="F100" s="159"/>
      <c r="G100" s="160">
        <f>G101</f>
        <v>649</v>
      </c>
      <c r="H100" s="160">
        <f>H101</f>
        <v>649</v>
      </c>
      <c r="I100" s="160">
        <f>I101</f>
        <v>649</v>
      </c>
    </row>
    <row r="101" spans="1:9" ht="16.5" thickBot="1" x14ac:dyDescent="0.3">
      <c r="A101" s="138" t="s">
        <v>264</v>
      </c>
      <c r="B101" s="155" t="s">
        <v>241</v>
      </c>
      <c r="C101" s="155" t="s">
        <v>44</v>
      </c>
      <c r="D101" s="155">
        <v>14</v>
      </c>
      <c r="E101" s="159" t="s">
        <v>308</v>
      </c>
      <c r="F101" s="159">
        <v>500</v>
      </c>
      <c r="G101" s="160">
        <f>G102</f>
        <v>649</v>
      </c>
      <c r="H101" s="160">
        <f>H102</f>
        <v>649</v>
      </c>
      <c r="I101" s="160">
        <f>I102</f>
        <v>649</v>
      </c>
    </row>
    <row r="102" spans="1:9" ht="16.5" thickBot="1" x14ac:dyDescent="0.3">
      <c r="A102" s="138" t="s">
        <v>21</v>
      </c>
      <c r="B102" s="155" t="s">
        <v>241</v>
      </c>
      <c r="C102" s="155" t="s">
        <v>44</v>
      </c>
      <c r="D102" s="155">
        <v>14</v>
      </c>
      <c r="E102" s="159" t="s">
        <v>308</v>
      </c>
      <c r="F102" s="159">
        <v>540</v>
      </c>
      <c r="G102" s="159">
        <v>649</v>
      </c>
      <c r="H102" s="160">
        <v>649</v>
      </c>
      <c r="I102" s="160">
        <v>649</v>
      </c>
    </row>
    <row r="103" spans="1:9" ht="16.5" thickBot="1" x14ac:dyDescent="0.3">
      <c r="A103" s="135" t="s">
        <v>309</v>
      </c>
      <c r="B103" s="155" t="s">
        <v>241</v>
      </c>
      <c r="C103" s="149" t="s">
        <v>46</v>
      </c>
      <c r="D103" s="149" t="s">
        <v>243</v>
      </c>
      <c r="E103" s="150"/>
      <c r="F103" s="150"/>
      <c r="G103" s="151">
        <f>G104+G115+G123</f>
        <v>3481</v>
      </c>
      <c r="H103" s="151">
        <f t="shared" ref="H103:I103" si="19">H104+H115+H123</f>
        <v>7121</v>
      </c>
      <c r="I103" s="151">
        <f t="shared" si="19"/>
        <v>6803</v>
      </c>
    </row>
    <row r="104" spans="1:9" ht="16.5" thickBot="1" x14ac:dyDescent="0.3">
      <c r="A104" s="147" t="s">
        <v>175</v>
      </c>
      <c r="B104" s="155" t="s">
        <v>241</v>
      </c>
      <c r="C104" s="149" t="s">
        <v>46</v>
      </c>
      <c r="D104" s="149" t="s">
        <v>42</v>
      </c>
      <c r="E104" s="150"/>
      <c r="F104" s="150"/>
      <c r="G104" s="151">
        <f>G105+G112</f>
        <v>190</v>
      </c>
      <c r="H104" s="151">
        <f t="shared" ref="H104:I104" si="20">H105+H112</f>
        <v>1800</v>
      </c>
      <c r="I104" s="151">
        <f t="shared" si="20"/>
        <v>1800</v>
      </c>
    </row>
    <row r="105" spans="1:9" ht="95.25" thickBot="1" x14ac:dyDescent="0.3">
      <c r="A105" s="136" t="s">
        <v>310</v>
      </c>
      <c r="B105" s="155" t="s">
        <v>241</v>
      </c>
      <c r="C105" s="161" t="s">
        <v>46</v>
      </c>
      <c r="D105" s="161" t="s">
        <v>42</v>
      </c>
      <c r="E105" s="161" t="s">
        <v>311</v>
      </c>
      <c r="F105" s="154"/>
      <c r="G105" s="160">
        <f>G106+G109</f>
        <v>0</v>
      </c>
      <c r="H105" s="160">
        <f t="shared" ref="H105:I105" si="21">H106+H109</f>
        <v>1363</v>
      </c>
      <c r="I105" s="160">
        <f t="shared" si="21"/>
        <v>1363</v>
      </c>
    </row>
    <row r="106" spans="1:9" ht="48" thickBot="1" x14ac:dyDescent="0.3">
      <c r="A106" s="137" t="s">
        <v>312</v>
      </c>
      <c r="B106" s="155" t="s">
        <v>241</v>
      </c>
      <c r="C106" s="168" t="s">
        <v>46</v>
      </c>
      <c r="D106" s="168" t="s">
        <v>42</v>
      </c>
      <c r="E106" s="168" t="s">
        <v>313</v>
      </c>
      <c r="F106" s="156"/>
      <c r="G106" s="160">
        <f t="shared" ref="G106:I107" si="22">G107</f>
        <v>0</v>
      </c>
      <c r="H106" s="160">
        <f t="shared" si="22"/>
        <v>1226</v>
      </c>
      <c r="I106" s="160">
        <f t="shared" si="22"/>
        <v>1226</v>
      </c>
    </row>
    <row r="107" spans="1:9" s="59" customFormat="1" ht="126.75" thickBot="1" x14ac:dyDescent="0.3">
      <c r="A107" s="138" t="s">
        <v>253</v>
      </c>
      <c r="B107" s="155" t="s">
        <v>241</v>
      </c>
      <c r="C107" s="155" t="s">
        <v>46</v>
      </c>
      <c r="D107" s="155" t="s">
        <v>42</v>
      </c>
      <c r="E107" s="155" t="s">
        <v>313</v>
      </c>
      <c r="F107" s="159">
        <v>100</v>
      </c>
      <c r="G107" s="160">
        <f t="shared" si="22"/>
        <v>0</v>
      </c>
      <c r="H107" s="160">
        <f t="shared" si="22"/>
        <v>1226</v>
      </c>
      <c r="I107" s="160">
        <f t="shared" si="22"/>
        <v>1226</v>
      </c>
    </row>
    <row r="108" spans="1:9" s="59" customFormat="1" ht="48" thickBot="1" x14ac:dyDescent="0.3">
      <c r="A108" s="138" t="s">
        <v>249</v>
      </c>
      <c r="B108" s="155" t="s">
        <v>241</v>
      </c>
      <c r="C108" s="155" t="s">
        <v>46</v>
      </c>
      <c r="D108" s="155" t="s">
        <v>42</v>
      </c>
      <c r="E108" s="155" t="s">
        <v>313</v>
      </c>
      <c r="F108" s="159">
        <v>120</v>
      </c>
      <c r="G108" s="172"/>
      <c r="H108" s="160">
        <v>1226</v>
      </c>
      <c r="I108" s="160">
        <v>1226</v>
      </c>
    </row>
    <row r="109" spans="1:9" ht="32.25" thickBot="1" x14ac:dyDescent="0.3">
      <c r="A109" s="137" t="s">
        <v>314</v>
      </c>
      <c r="B109" s="155" t="s">
        <v>241</v>
      </c>
      <c r="C109" s="168" t="s">
        <v>46</v>
      </c>
      <c r="D109" s="168" t="s">
        <v>42</v>
      </c>
      <c r="E109" s="168" t="s">
        <v>315</v>
      </c>
      <c r="F109" s="159"/>
      <c r="G109" s="160">
        <f t="shared" ref="G109:I110" si="23">G110</f>
        <v>0</v>
      </c>
      <c r="H109" s="160">
        <f t="shared" si="23"/>
        <v>137</v>
      </c>
      <c r="I109" s="160">
        <f t="shared" si="23"/>
        <v>137</v>
      </c>
    </row>
    <row r="110" spans="1:9" s="59" customFormat="1" ht="126.75" thickBot="1" x14ac:dyDescent="0.3">
      <c r="A110" s="138" t="s">
        <v>253</v>
      </c>
      <c r="B110" s="155" t="s">
        <v>241</v>
      </c>
      <c r="C110" s="155" t="s">
        <v>46</v>
      </c>
      <c r="D110" s="155" t="s">
        <v>42</v>
      </c>
      <c r="E110" s="155" t="s">
        <v>315</v>
      </c>
      <c r="F110" s="159">
        <v>100</v>
      </c>
      <c r="G110" s="160">
        <f t="shared" si="23"/>
        <v>0</v>
      </c>
      <c r="H110" s="160">
        <f t="shared" si="23"/>
        <v>137</v>
      </c>
      <c r="I110" s="160">
        <f t="shared" si="23"/>
        <v>137</v>
      </c>
    </row>
    <row r="111" spans="1:9" s="59" customFormat="1" ht="48" thickBot="1" x14ac:dyDescent="0.3">
      <c r="A111" s="138" t="s">
        <v>249</v>
      </c>
      <c r="B111" s="155" t="s">
        <v>241</v>
      </c>
      <c r="C111" s="155" t="s">
        <v>46</v>
      </c>
      <c r="D111" s="155" t="s">
        <v>42</v>
      </c>
      <c r="E111" s="155" t="s">
        <v>315</v>
      </c>
      <c r="F111" s="159">
        <v>120</v>
      </c>
      <c r="G111" s="160"/>
      <c r="H111" s="160">
        <v>137</v>
      </c>
      <c r="I111" s="160">
        <v>137</v>
      </c>
    </row>
    <row r="112" spans="1:9" ht="48" thickBot="1" x14ac:dyDescent="0.3">
      <c r="A112" s="137" t="s">
        <v>316</v>
      </c>
      <c r="B112" s="155" t="s">
        <v>241</v>
      </c>
      <c r="C112" s="168" t="s">
        <v>46</v>
      </c>
      <c r="D112" s="168" t="s">
        <v>42</v>
      </c>
      <c r="E112" s="168">
        <v>9900070140</v>
      </c>
      <c r="F112" s="159"/>
      <c r="G112" s="160">
        <f t="shared" ref="G112:I113" si="24">G113</f>
        <v>190</v>
      </c>
      <c r="H112" s="160">
        <f t="shared" si="24"/>
        <v>437</v>
      </c>
      <c r="I112" s="160">
        <f t="shared" si="24"/>
        <v>437</v>
      </c>
    </row>
    <row r="113" spans="1:9" ht="126.75" thickBot="1" x14ac:dyDescent="0.3">
      <c r="A113" s="138" t="s">
        <v>253</v>
      </c>
      <c r="B113" s="155" t="s">
        <v>241</v>
      </c>
      <c r="C113" s="155" t="s">
        <v>46</v>
      </c>
      <c r="D113" s="155" t="s">
        <v>42</v>
      </c>
      <c r="E113" s="155">
        <v>9900070140</v>
      </c>
      <c r="F113" s="159">
        <v>100</v>
      </c>
      <c r="G113" s="160">
        <f t="shared" si="24"/>
        <v>190</v>
      </c>
      <c r="H113" s="160">
        <f t="shared" si="24"/>
        <v>437</v>
      </c>
      <c r="I113" s="160">
        <f t="shared" si="24"/>
        <v>437</v>
      </c>
    </row>
    <row r="114" spans="1:9" ht="48" thickBot="1" x14ac:dyDescent="0.3">
      <c r="A114" s="138" t="s">
        <v>249</v>
      </c>
      <c r="B114" s="155" t="s">
        <v>241</v>
      </c>
      <c r="C114" s="155" t="s">
        <v>46</v>
      </c>
      <c r="D114" s="155" t="s">
        <v>42</v>
      </c>
      <c r="E114" s="155">
        <v>9900070140</v>
      </c>
      <c r="F114" s="159">
        <v>120</v>
      </c>
      <c r="G114" s="172">
        <v>190</v>
      </c>
      <c r="H114" s="160">
        <v>437</v>
      </c>
      <c r="I114" s="160">
        <v>437</v>
      </c>
    </row>
    <row r="115" spans="1:9" ht="32.25" thickBot="1" x14ac:dyDescent="0.3">
      <c r="A115" s="136" t="s">
        <v>77</v>
      </c>
      <c r="B115" s="155" t="s">
        <v>241</v>
      </c>
      <c r="C115" s="161" t="s">
        <v>46</v>
      </c>
      <c r="D115" s="161" t="s">
        <v>53</v>
      </c>
      <c r="E115" s="154"/>
      <c r="F115" s="154"/>
      <c r="G115" s="162">
        <f t="shared" ref="G115:I118" si="25">G116</f>
        <v>3291</v>
      </c>
      <c r="H115" s="162">
        <f t="shared" si="25"/>
        <v>4693</v>
      </c>
      <c r="I115" s="162">
        <f t="shared" si="25"/>
        <v>4685</v>
      </c>
    </row>
    <row r="116" spans="1:9" ht="79.5" thickBot="1" x14ac:dyDescent="0.3">
      <c r="A116" s="136" t="s">
        <v>317</v>
      </c>
      <c r="B116" s="155" t="s">
        <v>241</v>
      </c>
      <c r="C116" s="161" t="s">
        <v>46</v>
      </c>
      <c r="D116" s="161" t="s">
        <v>53</v>
      </c>
      <c r="E116" s="154" t="s">
        <v>318</v>
      </c>
      <c r="F116" s="154"/>
      <c r="G116" s="162">
        <f>G117+G120</f>
        <v>3291</v>
      </c>
      <c r="H116" s="162">
        <f t="shared" ref="H116:I116" si="26">H117+H120</f>
        <v>4693</v>
      </c>
      <c r="I116" s="162">
        <f t="shared" si="26"/>
        <v>4685</v>
      </c>
    </row>
    <row r="117" spans="1:9" ht="32.25" thickBot="1" x14ac:dyDescent="0.3">
      <c r="A117" s="137" t="s">
        <v>319</v>
      </c>
      <c r="B117" s="155" t="s">
        <v>241</v>
      </c>
      <c r="C117" s="168" t="s">
        <v>46</v>
      </c>
      <c r="D117" s="168" t="s">
        <v>53</v>
      </c>
      <c r="E117" s="156" t="s">
        <v>320</v>
      </c>
      <c r="F117" s="154"/>
      <c r="G117" s="157">
        <f t="shared" si="25"/>
        <v>3112</v>
      </c>
      <c r="H117" s="157">
        <f t="shared" si="25"/>
        <v>4514</v>
      </c>
      <c r="I117" s="157">
        <f t="shared" si="25"/>
        <v>4506</v>
      </c>
    </row>
    <row r="118" spans="1:9" ht="48" thickBot="1" x14ac:dyDescent="0.3">
      <c r="A118" s="142" t="s">
        <v>254</v>
      </c>
      <c r="B118" s="155" t="s">
        <v>241</v>
      </c>
      <c r="C118" s="155" t="s">
        <v>46</v>
      </c>
      <c r="D118" s="155" t="s">
        <v>53</v>
      </c>
      <c r="E118" s="159" t="s">
        <v>321</v>
      </c>
      <c r="F118" s="159">
        <v>200</v>
      </c>
      <c r="G118" s="160">
        <f t="shared" si="25"/>
        <v>3112</v>
      </c>
      <c r="H118" s="160">
        <f t="shared" si="25"/>
        <v>4514</v>
      </c>
      <c r="I118" s="160">
        <f t="shared" si="25"/>
        <v>4506</v>
      </c>
    </row>
    <row r="119" spans="1:9" ht="63.75" thickBot="1" x14ac:dyDescent="0.3">
      <c r="A119" s="138" t="s">
        <v>255</v>
      </c>
      <c r="B119" s="155" t="s">
        <v>241</v>
      </c>
      <c r="C119" s="155" t="s">
        <v>46</v>
      </c>
      <c r="D119" s="155" t="s">
        <v>53</v>
      </c>
      <c r="E119" s="159" t="s">
        <v>321</v>
      </c>
      <c r="F119" s="159">
        <v>240</v>
      </c>
      <c r="G119" s="160">
        <v>3112</v>
      </c>
      <c r="H119" s="160">
        <v>4514</v>
      </c>
      <c r="I119" s="160">
        <v>4506</v>
      </c>
    </row>
    <row r="120" spans="1:9" ht="48" thickBot="1" x14ac:dyDescent="0.3">
      <c r="A120" s="138" t="s">
        <v>322</v>
      </c>
      <c r="B120" s="155" t="s">
        <v>241</v>
      </c>
      <c r="C120" s="155" t="s">
        <v>46</v>
      </c>
      <c r="D120" s="155" t="s">
        <v>53</v>
      </c>
      <c r="E120" s="159" t="s">
        <v>323</v>
      </c>
      <c r="F120" s="159"/>
      <c r="G120" s="159">
        <f>G121</f>
        <v>179</v>
      </c>
      <c r="H120" s="159">
        <f t="shared" ref="H120:I121" si="27">H121</f>
        <v>179</v>
      </c>
      <c r="I120" s="159">
        <f t="shared" si="27"/>
        <v>179</v>
      </c>
    </row>
    <row r="121" spans="1:9" ht="48" thickBot="1" x14ac:dyDescent="0.3">
      <c r="A121" s="138" t="s">
        <v>254</v>
      </c>
      <c r="B121" s="155" t="s">
        <v>241</v>
      </c>
      <c r="C121" s="155" t="s">
        <v>46</v>
      </c>
      <c r="D121" s="155" t="s">
        <v>53</v>
      </c>
      <c r="E121" s="159" t="s">
        <v>323</v>
      </c>
      <c r="F121" s="159">
        <v>200</v>
      </c>
      <c r="G121" s="159">
        <f>G122</f>
        <v>179</v>
      </c>
      <c r="H121" s="159">
        <f t="shared" si="27"/>
        <v>179</v>
      </c>
      <c r="I121" s="159">
        <f t="shared" si="27"/>
        <v>179</v>
      </c>
    </row>
    <row r="122" spans="1:9" ht="63.75" thickBot="1" x14ac:dyDescent="0.3">
      <c r="A122" s="138" t="s">
        <v>255</v>
      </c>
      <c r="B122" s="155" t="s">
        <v>241</v>
      </c>
      <c r="C122" s="155" t="s">
        <v>46</v>
      </c>
      <c r="D122" s="155" t="s">
        <v>53</v>
      </c>
      <c r="E122" s="159" t="s">
        <v>323</v>
      </c>
      <c r="F122" s="159">
        <v>240</v>
      </c>
      <c r="G122" s="159">
        <v>179</v>
      </c>
      <c r="H122" s="159">
        <v>179</v>
      </c>
      <c r="I122" s="159">
        <v>179</v>
      </c>
    </row>
    <row r="123" spans="1:9" ht="32.25" thickBot="1" x14ac:dyDescent="0.3">
      <c r="A123" s="136" t="s">
        <v>59</v>
      </c>
      <c r="B123" s="155" t="s">
        <v>241</v>
      </c>
      <c r="C123" s="161" t="s">
        <v>46</v>
      </c>
      <c r="D123" s="161">
        <v>12</v>
      </c>
      <c r="E123" s="154"/>
      <c r="F123" s="154"/>
      <c r="G123" s="151">
        <f t="shared" ref="G123:I126" si="28">G124</f>
        <v>0</v>
      </c>
      <c r="H123" s="151">
        <f t="shared" si="28"/>
        <v>628</v>
      </c>
      <c r="I123" s="151">
        <f t="shared" si="28"/>
        <v>318</v>
      </c>
    </row>
    <row r="124" spans="1:9" ht="111" thickBot="1" x14ac:dyDescent="0.3">
      <c r="A124" s="136" t="s">
        <v>258</v>
      </c>
      <c r="B124" s="155" t="s">
        <v>241</v>
      </c>
      <c r="C124" s="161" t="s">
        <v>46</v>
      </c>
      <c r="D124" s="161">
        <v>12</v>
      </c>
      <c r="E124" s="154" t="s">
        <v>259</v>
      </c>
      <c r="F124" s="154"/>
      <c r="G124" s="151">
        <f t="shared" si="28"/>
        <v>0</v>
      </c>
      <c r="H124" s="151">
        <f>H125+H128</f>
        <v>628</v>
      </c>
      <c r="I124" s="151">
        <f>I125+I128</f>
        <v>318</v>
      </c>
    </row>
    <row r="125" spans="1:9" ht="79.5" thickBot="1" x14ac:dyDescent="0.3">
      <c r="A125" s="137" t="s">
        <v>324</v>
      </c>
      <c r="B125" s="155" t="s">
        <v>241</v>
      </c>
      <c r="C125" s="168" t="s">
        <v>46</v>
      </c>
      <c r="D125" s="168">
        <v>12</v>
      </c>
      <c r="E125" s="159" t="s">
        <v>370</v>
      </c>
      <c r="F125" s="156"/>
      <c r="G125" s="160">
        <f t="shared" si="28"/>
        <v>0</v>
      </c>
      <c r="H125" s="160">
        <f t="shared" si="28"/>
        <v>18</v>
      </c>
      <c r="I125" s="160">
        <f t="shared" si="28"/>
        <v>8</v>
      </c>
    </row>
    <row r="126" spans="1:9" ht="32.25" thickBot="1" x14ac:dyDescent="0.3">
      <c r="A126" s="138" t="s">
        <v>325</v>
      </c>
      <c r="B126" s="155" t="s">
        <v>241</v>
      </c>
      <c r="C126" s="155" t="s">
        <v>46</v>
      </c>
      <c r="D126" s="155">
        <v>12</v>
      </c>
      <c r="E126" s="159" t="s">
        <v>370</v>
      </c>
      <c r="F126" s="159">
        <v>200</v>
      </c>
      <c r="G126" s="160">
        <f t="shared" si="28"/>
        <v>0</v>
      </c>
      <c r="H126" s="160">
        <f t="shared" si="28"/>
        <v>18</v>
      </c>
      <c r="I126" s="160">
        <f t="shared" si="28"/>
        <v>8</v>
      </c>
    </row>
    <row r="127" spans="1:9" ht="63.75" thickBot="1" x14ac:dyDescent="0.3">
      <c r="A127" s="138" t="s">
        <v>255</v>
      </c>
      <c r="B127" s="155" t="s">
        <v>241</v>
      </c>
      <c r="C127" s="155" t="s">
        <v>46</v>
      </c>
      <c r="D127" s="155">
        <v>12</v>
      </c>
      <c r="E127" s="159" t="s">
        <v>370</v>
      </c>
      <c r="F127" s="159">
        <v>240</v>
      </c>
      <c r="G127" s="160"/>
      <c r="H127" s="160">
        <v>18</v>
      </c>
      <c r="I127" s="160">
        <v>8</v>
      </c>
    </row>
    <row r="128" spans="1:9" ht="63.75" thickBot="1" x14ac:dyDescent="0.3">
      <c r="A128" s="138" t="s">
        <v>326</v>
      </c>
      <c r="B128" s="155" t="s">
        <v>241</v>
      </c>
      <c r="C128" s="155" t="s">
        <v>46</v>
      </c>
      <c r="D128" s="155">
        <v>12</v>
      </c>
      <c r="E128" s="159" t="s">
        <v>327</v>
      </c>
      <c r="F128" s="159"/>
      <c r="G128" s="159">
        <f>G129</f>
        <v>0</v>
      </c>
      <c r="H128" s="159">
        <f t="shared" ref="H128:I129" si="29">H129</f>
        <v>610</v>
      </c>
      <c r="I128" s="159">
        <f t="shared" si="29"/>
        <v>310</v>
      </c>
    </row>
    <row r="129" spans="1:9" ht="32.25" thickBot="1" x14ac:dyDescent="0.3">
      <c r="A129" s="138" t="s">
        <v>325</v>
      </c>
      <c r="B129" s="155" t="s">
        <v>241</v>
      </c>
      <c r="C129" s="155" t="s">
        <v>46</v>
      </c>
      <c r="D129" s="155">
        <v>12</v>
      </c>
      <c r="E129" s="159" t="s">
        <v>327</v>
      </c>
      <c r="F129" s="159">
        <v>200</v>
      </c>
      <c r="G129" s="159">
        <f>G130</f>
        <v>0</v>
      </c>
      <c r="H129" s="159">
        <f t="shared" si="29"/>
        <v>610</v>
      </c>
      <c r="I129" s="159">
        <f t="shared" si="29"/>
        <v>310</v>
      </c>
    </row>
    <row r="130" spans="1:9" ht="63.75" thickBot="1" x14ac:dyDescent="0.3">
      <c r="A130" s="138" t="s">
        <v>255</v>
      </c>
      <c r="B130" s="155" t="s">
        <v>241</v>
      </c>
      <c r="C130" s="155" t="s">
        <v>46</v>
      </c>
      <c r="D130" s="155">
        <v>12</v>
      </c>
      <c r="E130" s="159" t="s">
        <v>327</v>
      </c>
      <c r="F130" s="159">
        <v>240</v>
      </c>
      <c r="G130" s="159"/>
      <c r="H130" s="160">
        <v>610</v>
      </c>
      <c r="I130" s="160">
        <v>310</v>
      </c>
    </row>
    <row r="131" spans="1:9" ht="32.25" thickBot="1" x14ac:dyDescent="0.3">
      <c r="A131" s="135" t="s">
        <v>328</v>
      </c>
      <c r="B131" s="155" t="s">
        <v>241</v>
      </c>
      <c r="C131" s="149" t="s">
        <v>62</v>
      </c>
      <c r="D131" s="149" t="s">
        <v>243</v>
      </c>
      <c r="E131" s="150"/>
      <c r="F131" s="150"/>
      <c r="G131" s="151">
        <f>G132+G140+G148</f>
        <v>14611</v>
      </c>
      <c r="H131" s="151">
        <f>H132+H147+H140</f>
        <v>76636</v>
      </c>
      <c r="I131" s="151">
        <f>I132+I147+I140</f>
        <v>74235</v>
      </c>
    </row>
    <row r="132" spans="1:9" ht="16.5" thickBot="1" x14ac:dyDescent="0.3">
      <c r="A132" s="136" t="s">
        <v>63</v>
      </c>
      <c r="B132" s="155" t="s">
        <v>241</v>
      </c>
      <c r="C132" s="161" t="s">
        <v>62</v>
      </c>
      <c r="D132" s="161" t="s">
        <v>42</v>
      </c>
      <c r="E132" s="154"/>
      <c r="F132" s="154"/>
      <c r="G132" s="151">
        <f>G133+G137</f>
        <v>628</v>
      </c>
      <c r="H132" s="151">
        <f t="shared" ref="H132:I132" si="30">H133+H137</f>
        <v>553</v>
      </c>
      <c r="I132" s="151">
        <f t="shared" si="30"/>
        <v>545</v>
      </c>
    </row>
    <row r="133" spans="1:9" ht="111" thickBot="1" x14ac:dyDescent="0.3">
      <c r="A133" s="136" t="s">
        <v>258</v>
      </c>
      <c r="B133" s="155" t="s">
        <v>241</v>
      </c>
      <c r="C133" s="161" t="s">
        <v>62</v>
      </c>
      <c r="D133" s="161" t="s">
        <v>42</v>
      </c>
      <c r="E133" s="154" t="s">
        <v>274</v>
      </c>
      <c r="F133" s="154"/>
      <c r="G133" s="151">
        <f t="shared" ref="G133:I135" si="31">G134</f>
        <v>628</v>
      </c>
      <c r="H133" s="151">
        <f t="shared" si="31"/>
        <v>545</v>
      </c>
      <c r="I133" s="151">
        <f t="shared" si="31"/>
        <v>537</v>
      </c>
    </row>
    <row r="134" spans="1:9" ht="205.5" thickBot="1" x14ac:dyDescent="0.3">
      <c r="A134" s="139" t="s">
        <v>329</v>
      </c>
      <c r="B134" s="155" t="s">
        <v>241</v>
      </c>
      <c r="C134" s="168" t="s">
        <v>62</v>
      </c>
      <c r="D134" s="168" t="s">
        <v>42</v>
      </c>
      <c r="E134" s="156" t="s">
        <v>330</v>
      </c>
      <c r="F134" s="156"/>
      <c r="G134" s="151">
        <f t="shared" si="31"/>
        <v>628</v>
      </c>
      <c r="H134" s="151">
        <f t="shared" si="31"/>
        <v>545</v>
      </c>
      <c r="I134" s="151">
        <f t="shared" si="31"/>
        <v>537</v>
      </c>
    </row>
    <row r="135" spans="1:9" ht="32.25" thickBot="1" x14ac:dyDescent="0.3">
      <c r="A135" s="138" t="s">
        <v>325</v>
      </c>
      <c r="B135" s="155" t="s">
        <v>241</v>
      </c>
      <c r="C135" s="168" t="s">
        <v>62</v>
      </c>
      <c r="D135" s="168" t="s">
        <v>42</v>
      </c>
      <c r="E135" s="159" t="s">
        <v>330</v>
      </c>
      <c r="F135" s="159">
        <v>200</v>
      </c>
      <c r="G135" s="151">
        <f t="shared" si="31"/>
        <v>628</v>
      </c>
      <c r="H135" s="151">
        <f t="shared" si="31"/>
        <v>545</v>
      </c>
      <c r="I135" s="151">
        <f t="shared" si="31"/>
        <v>537</v>
      </c>
    </row>
    <row r="136" spans="1:9" ht="63.75" thickBot="1" x14ac:dyDescent="0.3">
      <c r="A136" s="138" t="s">
        <v>255</v>
      </c>
      <c r="B136" s="155" t="s">
        <v>241</v>
      </c>
      <c r="C136" s="168" t="s">
        <v>62</v>
      </c>
      <c r="D136" s="168" t="s">
        <v>42</v>
      </c>
      <c r="E136" s="159" t="s">
        <v>330</v>
      </c>
      <c r="F136" s="159">
        <v>240</v>
      </c>
      <c r="G136" s="160">
        <v>628</v>
      </c>
      <c r="H136" s="160">
        <v>545</v>
      </c>
      <c r="I136" s="160">
        <v>537</v>
      </c>
    </row>
    <row r="137" spans="1:9" ht="43.5" customHeight="1" thickBot="1" x14ac:dyDescent="0.3">
      <c r="A137" s="146" t="s">
        <v>371</v>
      </c>
      <c r="B137" s="155" t="s">
        <v>241</v>
      </c>
      <c r="C137" s="168" t="s">
        <v>62</v>
      </c>
      <c r="D137" s="168" t="s">
        <v>42</v>
      </c>
      <c r="E137" s="159" t="s">
        <v>372</v>
      </c>
      <c r="F137" s="159"/>
      <c r="G137" s="160">
        <f>G138</f>
        <v>0</v>
      </c>
      <c r="H137" s="160">
        <f t="shared" ref="H137:I137" si="32">H138</f>
        <v>8</v>
      </c>
      <c r="I137" s="160">
        <f t="shared" si="32"/>
        <v>8</v>
      </c>
    </row>
    <row r="138" spans="1:9" ht="52.5" customHeight="1" thickBot="1" x14ac:dyDescent="0.3">
      <c r="A138" s="143" t="s">
        <v>325</v>
      </c>
      <c r="B138" s="155" t="s">
        <v>241</v>
      </c>
      <c r="C138" s="168" t="s">
        <v>62</v>
      </c>
      <c r="D138" s="168" t="s">
        <v>42</v>
      </c>
      <c r="E138" s="159" t="s">
        <v>372</v>
      </c>
      <c r="F138" s="159">
        <v>200</v>
      </c>
      <c r="G138" s="160">
        <f>G139</f>
        <v>0</v>
      </c>
      <c r="H138" s="160">
        <f t="shared" ref="H138:I138" si="33">H139</f>
        <v>8</v>
      </c>
      <c r="I138" s="160">
        <f t="shared" si="33"/>
        <v>8</v>
      </c>
    </row>
    <row r="139" spans="1:9" ht="81" customHeight="1" thickBot="1" x14ac:dyDescent="0.3">
      <c r="A139" s="138" t="s">
        <v>255</v>
      </c>
      <c r="B139" s="155" t="s">
        <v>241</v>
      </c>
      <c r="C139" s="168" t="s">
        <v>62</v>
      </c>
      <c r="D139" s="168" t="s">
        <v>42</v>
      </c>
      <c r="E139" s="159" t="s">
        <v>372</v>
      </c>
      <c r="F139" s="159">
        <v>240</v>
      </c>
      <c r="G139" s="160"/>
      <c r="H139" s="160">
        <v>8</v>
      </c>
      <c r="I139" s="160">
        <v>8</v>
      </c>
    </row>
    <row r="140" spans="1:9" ht="16.5" thickBot="1" x14ac:dyDescent="0.3">
      <c r="A140" s="136" t="s">
        <v>331</v>
      </c>
      <c r="B140" s="155" t="s">
        <v>241</v>
      </c>
      <c r="C140" s="149" t="s">
        <v>62</v>
      </c>
      <c r="D140" s="149" t="s">
        <v>43</v>
      </c>
      <c r="E140" s="150"/>
      <c r="F140" s="150"/>
      <c r="G140" s="162">
        <f>G141+G144</f>
        <v>33</v>
      </c>
      <c r="H140" s="162">
        <f>H141+H144</f>
        <v>123</v>
      </c>
      <c r="I140" s="162">
        <f>I141+I144</f>
        <v>123</v>
      </c>
    </row>
    <row r="141" spans="1:9" ht="111" thickBot="1" x14ac:dyDescent="0.3">
      <c r="A141" s="138" t="s">
        <v>262</v>
      </c>
      <c r="B141" s="155" t="s">
        <v>241</v>
      </c>
      <c r="C141" s="155" t="s">
        <v>62</v>
      </c>
      <c r="D141" s="155" t="s">
        <v>43</v>
      </c>
      <c r="E141" s="159" t="s">
        <v>263</v>
      </c>
      <c r="F141" s="159"/>
      <c r="G141" s="157">
        <f t="shared" ref="G141:I142" si="34">G142</f>
        <v>33</v>
      </c>
      <c r="H141" s="157">
        <f t="shared" si="34"/>
        <v>33</v>
      </c>
      <c r="I141" s="157">
        <f t="shared" si="34"/>
        <v>33</v>
      </c>
    </row>
    <row r="142" spans="1:9" ht="16.5" thickBot="1" x14ac:dyDescent="0.3">
      <c r="A142" s="138" t="s">
        <v>264</v>
      </c>
      <c r="B142" s="155" t="s">
        <v>241</v>
      </c>
      <c r="C142" s="155" t="s">
        <v>62</v>
      </c>
      <c r="D142" s="155" t="s">
        <v>43</v>
      </c>
      <c r="E142" s="159" t="s">
        <v>263</v>
      </c>
      <c r="F142" s="159">
        <v>500</v>
      </c>
      <c r="G142" s="160">
        <f t="shared" si="34"/>
        <v>33</v>
      </c>
      <c r="H142" s="160">
        <f t="shared" si="34"/>
        <v>33</v>
      </c>
      <c r="I142" s="160">
        <f t="shared" si="34"/>
        <v>33</v>
      </c>
    </row>
    <row r="143" spans="1:9" ht="16.5" thickBot="1" x14ac:dyDescent="0.3">
      <c r="A143" s="138" t="s">
        <v>21</v>
      </c>
      <c r="B143" s="155" t="s">
        <v>241</v>
      </c>
      <c r="C143" s="155" t="s">
        <v>62</v>
      </c>
      <c r="D143" s="155" t="s">
        <v>43</v>
      </c>
      <c r="E143" s="159" t="s">
        <v>263</v>
      </c>
      <c r="F143" s="159">
        <v>540</v>
      </c>
      <c r="G143" s="159">
        <v>33</v>
      </c>
      <c r="H143" s="160">
        <v>33</v>
      </c>
      <c r="I143" s="160">
        <v>33</v>
      </c>
    </row>
    <row r="144" spans="1:9" ht="62.25" customHeight="1" thickBot="1" x14ac:dyDescent="0.3">
      <c r="A144" s="148" t="s">
        <v>373</v>
      </c>
      <c r="B144" s="155" t="s">
        <v>241</v>
      </c>
      <c r="C144" s="155" t="s">
        <v>62</v>
      </c>
      <c r="D144" s="155" t="s">
        <v>43</v>
      </c>
      <c r="E144" s="159" t="s">
        <v>374</v>
      </c>
      <c r="F144" s="159"/>
      <c r="G144" s="159"/>
      <c r="H144" s="160">
        <f>H145</f>
        <v>90</v>
      </c>
      <c r="I144" s="160">
        <f>I145</f>
        <v>90</v>
      </c>
    </row>
    <row r="145" spans="1:9" ht="42" customHeight="1" thickBot="1" x14ac:dyDescent="0.3">
      <c r="A145" s="143" t="s">
        <v>325</v>
      </c>
      <c r="B145" s="155" t="s">
        <v>241</v>
      </c>
      <c r="C145" s="155" t="s">
        <v>62</v>
      </c>
      <c r="D145" s="155" t="s">
        <v>43</v>
      </c>
      <c r="E145" s="159" t="s">
        <v>374</v>
      </c>
      <c r="F145" s="159">
        <v>200</v>
      </c>
      <c r="G145" s="159"/>
      <c r="H145" s="160">
        <f>H146</f>
        <v>90</v>
      </c>
      <c r="I145" s="160">
        <f>I146</f>
        <v>90</v>
      </c>
    </row>
    <row r="146" spans="1:9" ht="60.75" thickBot="1" x14ac:dyDescent="0.3">
      <c r="A146" s="143" t="s">
        <v>255</v>
      </c>
      <c r="B146" s="155" t="s">
        <v>241</v>
      </c>
      <c r="C146" s="155" t="s">
        <v>62</v>
      </c>
      <c r="D146" s="155" t="s">
        <v>43</v>
      </c>
      <c r="E146" s="159" t="s">
        <v>374</v>
      </c>
      <c r="F146" s="159">
        <v>240</v>
      </c>
      <c r="G146" s="159"/>
      <c r="H146" s="160">
        <v>90</v>
      </c>
      <c r="I146" s="160">
        <v>90</v>
      </c>
    </row>
    <row r="147" spans="1:9" ht="16.5" thickBot="1" x14ac:dyDescent="0.3">
      <c r="A147" s="136" t="s">
        <v>65</v>
      </c>
      <c r="B147" s="155" t="s">
        <v>241</v>
      </c>
      <c r="C147" s="149" t="s">
        <v>62</v>
      </c>
      <c r="D147" s="149" t="s">
        <v>44</v>
      </c>
      <c r="E147" s="150"/>
      <c r="F147" s="150"/>
      <c r="G147" s="151">
        <f>G148+G155</f>
        <v>13950</v>
      </c>
      <c r="H147" s="151">
        <f>H148+H155</f>
        <v>75960</v>
      </c>
      <c r="I147" s="151">
        <f>I148+I155</f>
        <v>73567</v>
      </c>
    </row>
    <row r="148" spans="1:9" ht="79.5" thickBot="1" x14ac:dyDescent="0.3">
      <c r="A148" s="136" t="s">
        <v>283</v>
      </c>
      <c r="B148" s="155" t="s">
        <v>241</v>
      </c>
      <c r="C148" s="161" t="s">
        <v>62</v>
      </c>
      <c r="D148" s="161" t="s">
        <v>44</v>
      </c>
      <c r="E148" s="154" t="s">
        <v>332</v>
      </c>
      <c r="F148" s="154"/>
      <c r="G148" s="151">
        <f>G149</f>
        <v>13950</v>
      </c>
      <c r="H148" s="151">
        <f>H149+H152</f>
        <v>18799</v>
      </c>
      <c r="I148" s="151">
        <f>I149+I152</f>
        <v>17717</v>
      </c>
    </row>
    <row r="149" spans="1:9" ht="73.5" customHeight="1" thickBot="1" x14ac:dyDescent="0.3">
      <c r="A149" s="143" t="s">
        <v>362</v>
      </c>
      <c r="B149" s="168" t="s">
        <v>241</v>
      </c>
      <c r="C149" s="168" t="s">
        <v>62</v>
      </c>
      <c r="D149" s="168" t="s">
        <v>44</v>
      </c>
      <c r="E149" s="156" t="s">
        <v>333</v>
      </c>
      <c r="F149" s="156"/>
      <c r="G149" s="157">
        <f t="shared" ref="G149:I150" si="35">G150</f>
        <v>13950</v>
      </c>
      <c r="H149" s="157">
        <f t="shared" si="35"/>
        <v>18471</v>
      </c>
      <c r="I149" s="157">
        <f t="shared" si="35"/>
        <v>17389</v>
      </c>
    </row>
    <row r="150" spans="1:9" ht="48" thickBot="1" x14ac:dyDescent="0.3">
      <c r="A150" s="138" t="s">
        <v>254</v>
      </c>
      <c r="B150" s="155" t="s">
        <v>241</v>
      </c>
      <c r="C150" s="155" t="s">
        <v>62</v>
      </c>
      <c r="D150" s="155" t="s">
        <v>44</v>
      </c>
      <c r="E150" s="159" t="s">
        <v>333</v>
      </c>
      <c r="F150" s="159">
        <v>200</v>
      </c>
      <c r="G150" s="160">
        <f t="shared" si="35"/>
        <v>13950</v>
      </c>
      <c r="H150" s="160">
        <f t="shared" si="35"/>
        <v>18471</v>
      </c>
      <c r="I150" s="160">
        <f t="shared" si="35"/>
        <v>17389</v>
      </c>
    </row>
    <row r="151" spans="1:9" ht="63.75" thickBot="1" x14ac:dyDescent="0.3">
      <c r="A151" s="138" t="s">
        <v>255</v>
      </c>
      <c r="B151" s="155" t="s">
        <v>241</v>
      </c>
      <c r="C151" s="155" t="s">
        <v>62</v>
      </c>
      <c r="D151" s="155" t="s">
        <v>44</v>
      </c>
      <c r="E151" s="159" t="s">
        <v>333</v>
      </c>
      <c r="F151" s="159">
        <v>240</v>
      </c>
      <c r="G151" s="160">
        <v>13950</v>
      </c>
      <c r="H151" s="160">
        <v>18471</v>
      </c>
      <c r="I151" s="160">
        <v>17389</v>
      </c>
    </row>
    <row r="152" spans="1:9" ht="30.75" thickBot="1" x14ac:dyDescent="0.3">
      <c r="A152" s="143" t="s">
        <v>375</v>
      </c>
      <c r="B152" s="155" t="s">
        <v>241</v>
      </c>
      <c r="C152" s="155" t="s">
        <v>62</v>
      </c>
      <c r="D152" s="155" t="s">
        <v>44</v>
      </c>
      <c r="E152" s="159" t="s">
        <v>376</v>
      </c>
      <c r="F152" s="159"/>
      <c r="G152" s="160"/>
      <c r="H152" s="160">
        <f>H153</f>
        <v>328</v>
      </c>
      <c r="I152" s="160">
        <f>I153</f>
        <v>328</v>
      </c>
    </row>
    <row r="153" spans="1:9" ht="45.75" thickBot="1" x14ac:dyDescent="0.3">
      <c r="A153" s="143" t="s">
        <v>254</v>
      </c>
      <c r="B153" s="155" t="s">
        <v>241</v>
      </c>
      <c r="C153" s="155" t="s">
        <v>62</v>
      </c>
      <c r="D153" s="155" t="s">
        <v>44</v>
      </c>
      <c r="E153" s="159" t="s">
        <v>376</v>
      </c>
      <c r="F153" s="159">
        <v>200</v>
      </c>
      <c r="G153" s="160"/>
      <c r="H153" s="160">
        <f>H154</f>
        <v>328</v>
      </c>
      <c r="I153" s="160">
        <f>I154</f>
        <v>328</v>
      </c>
    </row>
    <row r="154" spans="1:9" ht="60.75" thickBot="1" x14ac:dyDescent="0.3">
      <c r="A154" s="143" t="s">
        <v>255</v>
      </c>
      <c r="B154" s="155" t="s">
        <v>241</v>
      </c>
      <c r="C154" s="155" t="s">
        <v>62</v>
      </c>
      <c r="D154" s="155" t="s">
        <v>44</v>
      </c>
      <c r="E154" s="159" t="s">
        <v>376</v>
      </c>
      <c r="F154" s="159">
        <v>240</v>
      </c>
      <c r="G154" s="160"/>
      <c r="H154" s="160">
        <v>328</v>
      </c>
      <c r="I154" s="160">
        <v>328</v>
      </c>
    </row>
    <row r="155" spans="1:9" ht="79.5" thickBot="1" x14ac:dyDescent="0.3">
      <c r="A155" s="138" t="s">
        <v>334</v>
      </c>
      <c r="B155" s="155" t="s">
        <v>241</v>
      </c>
      <c r="C155" s="155" t="s">
        <v>62</v>
      </c>
      <c r="D155" s="155" t="s">
        <v>44</v>
      </c>
      <c r="E155" s="159" t="s">
        <v>335</v>
      </c>
      <c r="F155" s="159"/>
      <c r="G155" s="160">
        <f>G156+G159</f>
        <v>0</v>
      </c>
      <c r="H155" s="160">
        <f>H156+H159</f>
        <v>57161</v>
      </c>
      <c r="I155" s="160">
        <f>I156+I159</f>
        <v>55850</v>
      </c>
    </row>
    <row r="156" spans="1:9" ht="32.25" thickBot="1" x14ac:dyDescent="0.3">
      <c r="A156" s="138" t="s">
        <v>336</v>
      </c>
      <c r="B156" s="155" t="s">
        <v>241</v>
      </c>
      <c r="C156" s="155" t="s">
        <v>62</v>
      </c>
      <c r="D156" s="155" t="s">
        <v>44</v>
      </c>
      <c r="E156" s="159" t="s">
        <v>337</v>
      </c>
      <c r="F156" s="159"/>
      <c r="G156" s="160">
        <f t="shared" ref="G156:I157" si="36">G157</f>
        <v>0</v>
      </c>
      <c r="H156" s="160">
        <f t="shared" si="36"/>
        <v>39101</v>
      </c>
      <c r="I156" s="160">
        <f t="shared" si="36"/>
        <v>39101</v>
      </c>
    </row>
    <row r="157" spans="1:9" ht="48" thickBot="1" x14ac:dyDescent="0.3">
      <c r="A157" s="138" t="s">
        <v>254</v>
      </c>
      <c r="B157" s="155" t="s">
        <v>241</v>
      </c>
      <c r="C157" s="155" t="s">
        <v>62</v>
      </c>
      <c r="D157" s="155" t="s">
        <v>44</v>
      </c>
      <c r="E157" s="159" t="s">
        <v>337</v>
      </c>
      <c r="F157" s="159">
        <v>200</v>
      </c>
      <c r="G157" s="160">
        <f t="shared" si="36"/>
        <v>0</v>
      </c>
      <c r="H157" s="160">
        <f t="shared" si="36"/>
        <v>39101</v>
      </c>
      <c r="I157" s="160">
        <f t="shared" si="36"/>
        <v>39101</v>
      </c>
    </row>
    <row r="158" spans="1:9" ht="63.75" thickBot="1" x14ac:dyDescent="0.3">
      <c r="A158" s="138" t="s">
        <v>255</v>
      </c>
      <c r="B158" s="155" t="s">
        <v>241</v>
      </c>
      <c r="C158" s="155" t="s">
        <v>62</v>
      </c>
      <c r="D158" s="155" t="s">
        <v>44</v>
      </c>
      <c r="E158" s="159" t="s">
        <v>337</v>
      </c>
      <c r="F158" s="159">
        <v>240</v>
      </c>
      <c r="G158" s="159"/>
      <c r="H158" s="160">
        <v>39101</v>
      </c>
      <c r="I158" s="160">
        <v>39101</v>
      </c>
    </row>
    <row r="159" spans="1:9" ht="32.25" thickBot="1" x14ac:dyDescent="0.3">
      <c r="A159" s="138" t="s">
        <v>338</v>
      </c>
      <c r="B159" s="155" t="s">
        <v>241</v>
      </c>
      <c r="C159" s="155" t="s">
        <v>62</v>
      </c>
      <c r="D159" s="155" t="s">
        <v>44</v>
      </c>
      <c r="E159" s="159" t="s">
        <v>339</v>
      </c>
      <c r="F159" s="159"/>
      <c r="G159" s="160">
        <f t="shared" ref="G159:I160" si="37">G160</f>
        <v>0</v>
      </c>
      <c r="H159" s="160">
        <f t="shared" si="37"/>
        <v>18060</v>
      </c>
      <c r="I159" s="160">
        <f t="shared" si="37"/>
        <v>16749</v>
      </c>
    </row>
    <row r="160" spans="1:9" ht="48" thickBot="1" x14ac:dyDescent="0.3">
      <c r="A160" s="138" t="s">
        <v>254</v>
      </c>
      <c r="B160" s="155" t="s">
        <v>241</v>
      </c>
      <c r="C160" s="155" t="s">
        <v>62</v>
      </c>
      <c r="D160" s="155" t="s">
        <v>44</v>
      </c>
      <c r="E160" s="159" t="s">
        <v>339</v>
      </c>
      <c r="F160" s="159">
        <v>200</v>
      </c>
      <c r="G160" s="160">
        <f t="shared" si="37"/>
        <v>0</v>
      </c>
      <c r="H160" s="160">
        <f t="shared" si="37"/>
        <v>18060</v>
      </c>
      <c r="I160" s="160">
        <f t="shared" si="37"/>
        <v>16749</v>
      </c>
    </row>
    <row r="161" spans="1:9" ht="63.75" thickBot="1" x14ac:dyDescent="0.3">
      <c r="A161" s="138" t="s">
        <v>255</v>
      </c>
      <c r="B161" s="155" t="s">
        <v>241</v>
      </c>
      <c r="C161" s="155" t="s">
        <v>62</v>
      </c>
      <c r="D161" s="155" t="s">
        <v>44</v>
      </c>
      <c r="E161" s="159" t="s">
        <v>339</v>
      </c>
      <c r="F161" s="159">
        <v>240</v>
      </c>
      <c r="G161" s="159"/>
      <c r="H161" s="160">
        <v>18060</v>
      </c>
      <c r="I161" s="160">
        <v>16749</v>
      </c>
    </row>
    <row r="162" spans="1:9" ht="16.5" thickBot="1" x14ac:dyDescent="0.3">
      <c r="A162" s="135" t="s">
        <v>340</v>
      </c>
      <c r="B162" s="155" t="s">
        <v>241</v>
      </c>
      <c r="C162" s="149" t="s">
        <v>47</v>
      </c>
      <c r="D162" s="149" t="s">
        <v>243</v>
      </c>
      <c r="E162" s="150"/>
      <c r="F162" s="150"/>
      <c r="G162" s="151">
        <f t="shared" ref="G162:I164" si="38">G163</f>
        <v>102</v>
      </c>
      <c r="H162" s="151">
        <f t="shared" si="38"/>
        <v>102</v>
      </c>
      <c r="I162" s="151">
        <f t="shared" si="38"/>
        <v>102</v>
      </c>
    </row>
    <row r="163" spans="1:9" ht="32.25" thickBot="1" x14ac:dyDescent="0.3">
      <c r="A163" s="136" t="s">
        <v>67</v>
      </c>
      <c r="B163" s="155" t="s">
        <v>241</v>
      </c>
      <c r="C163" s="149" t="s">
        <v>47</v>
      </c>
      <c r="D163" s="149" t="s">
        <v>47</v>
      </c>
      <c r="E163" s="150"/>
      <c r="F163" s="150"/>
      <c r="G163" s="151">
        <f t="shared" si="38"/>
        <v>102</v>
      </c>
      <c r="H163" s="151">
        <f t="shared" si="38"/>
        <v>102</v>
      </c>
      <c r="I163" s="151">
        <f t="shared" si="38"/>
        <v>102</v>
      </c>
    </row>
    <row r="164" spans="1:9" ht="95.25" thickBot="1" x14ac:dyDescent="0.3">
      <c r="A164" s="136" t="s">
        <v>341</v>
      </c>
      <c r="B164" s="155" t="s">
        <v>241</v>
      </c>
      <c r="C164" s="161" t="s">
        <v>47</v>
      </c>
      <c r="D164" s="161" t="s">
        <v>47</v>
      </c>
      <c r="E164" s="154" t="s">
        <v>342</v>
      </c>
      <c r="F164" s="154"/>
      <c r="G164" s="151">
        <f>G165</f>
        <v>102</v>
      </c>
      <c r="H164" s="151">
        <f t="shared" si="38"/>
        <v>102</v>
      </c>
      <c r="I164" s="151">
        <f t="shared" si="38"/>
        <v>102</v>
      </c>
    </row>
    <row r="165" spans="1:9" ht="95.25" thickBot="1" x14ac:dyDescent="0.3">
      <c r="A165" s="138" t="s">
        <v>343</v>
      </c>
      <c r="B165" s="155" t="s">
        <v>241</v>
      </c>
      <c r="C165" s="155" t="s">
        <v>47</v>
      </c>
      <c r="D165" s="155" t="s">
        <v>47</v>
      </c>
      <c r="E165" s="159" t="s">
        <v>344</v>
      </c>
      <c r="F165" s="159"/>
      <c r="G165" s="160">
        <f t="shared" ref="G165:I166" si="39">G166</f>
        <v>102</v>
      </c>
      <c r="H165" s="160">
        <f t="shared" si="39"/>
        <v>102</v>
      </c>
      <c r="I165" s="160">
        <f t="shared" si="39"/>
        <v>102</v>
      </c>
    </row>
    <row r="166" spans="1:9" ht="16.5" thickBot="1" x14ac:dyDescent="0.3">
      <c r="A166" s="138" t="s">
        <v>264</v>
      </c>
      <c r="B166" s="155" t="s">
        <v>241</v>
      </c>
      <c r="C166" s="155" t="s">
        <v>47</v>
      </c>
      <c r="D166" s="155" t="s">
        <v>47</v>
      </c>
      <c r="E166" s="159" t="s">
        <v>344</v>
      </c>
      <c r="F166" s="159">
        <v>500</v>
      </c>
      <c r="G166" s="160">
        <f t="shared" si="39"/>
        <v>102</v>
      </c>
      <c r="H166" s="160">
        <f t="shared" si="39"/>
        <v>102</v>
      </c>
      <c r="I166" s="160">
        <f t="shared" si="39"/>
        <v>102</v>
      </c>
    </row>
    <row r="167" spans="1:9" ht="32.25" thickBot="1" x14ac:dyDescent="0.3">
      <c r="A167" s="138" t="s">
        <v>21</v>
      </c>
      <c r="B167" s="155" t="s">
        <v>241</v>
      </c>
      <c r="C167" s="155" t="s">
        <v>47</v>
      </c>
      <c r="D167" s="155" t="s">
        <v>47</v>
      </c>
      <c r="E167" s="159" t="s">
        <v>345</v>
      </c>
      <c r="F167" s="159">
        <v>540</v>
      </c>
      <c r="G167" s="160">
        <v>102</v>
      </c>
      <c r="H167" s="160">
        <v>102</v>
      </c>
      <c r="I167" s="160">
        <v>102</v>
      </c>
    </row>
    <row r="168" spans="1:9" ht="32.25" thickBot="1" x14ac:dyDescent="0.3">
      <c r="A168" s="135" t="s">
        <v>346</v>
      </c>
      <c r="B168" s="149" t="s">
        <v>241</v>
      </c>
      <c r="C168" s="149" t="s">
        <v>57</v>
      </c>
      <c r="D168" s="149" t="s">
        <v>243</v>
      </c>
      <c r="E168" s="150"/>
      <c r="F168" s="150"/>
      <c r="G168" s="151">
        <f t="shared" ref="G168:I169" si="40">G169</f>
        <v>2027</v>
      </c>
      <c r="H168" s="151">
        <f t="shared" si="40"/>
        <v>2627</v>
      </c>
      <c r="I168" s="151">
        <f t="shared" si="40"/>
        <v>2627</v>
      </c>
    </row>
    <row r="169" spans="1:9" ht="16.5" thickBot="1" x14ac:dyDescent="0.3">
      <c r="A169" s="136" t="s">
        <v>69</v>
      </c>
      <c r="B169" s="149" t="s">
        <v>241</v>
      </c>
      <c r="C169" s="149" t="s">
        <v>57</v>
      </c>
      <c r="D169" s="149" t="s">
        <v>42</v>
      </c>
      <c r="E169" s="150"/>
      <c r="F169" s="150"/>
      <c r="G169" s="162">
        <f>G170</f>
        <v>2027</v>
      </c>
      <c r="H169" s="162">
        <f t="shared" si="40"/>
        <v>2627</v>
      </c>
      <c r="I169" s="162">
        <f t="shared" si="40"/>
        <v>2627</v>
      </c>
    </row>
    <row r="170" spans="1:9" ht="111" thickBot="1" x14ac:dyDescent="0.3">
      <c r="A170" s="136" t="s">
        <v>262</v>
      </c>
      <c r="B170" s="168" t="s">
        <v>241</v>
      </c>
      <c r="C170" s="168" t="s">
        <v>57</v>
      </c>
      <c r="D170" s="168" t="s">
        <v>42</v>
      </c>
      <c r="E170" s="159" t="s">
        <v>263</v>
      </c>
      <c r="F170" s="156"/>
      <c r="G170" s="160">
        <f t="shared" ref="G170:I171" si="41">G171</f>
        <v>2027</v>
      </c>
      <c r="H170" s="160">
        <f t="shared" si="41"/>
        <v>2627</v>
      </c>
      <c r="I170" s="160">
        <f t="shared" si="41"/>
        <v>2627</v>
      </c>
    </row>
    <row r="171" spans="1:9" ht="16.5" thickBot="1" x14ac:dyDescent="0.3">
      <c r="A171" s="138" t="s">
        <v>264</v>
      </c>
      <c r="B171" s="168" t="s">
        <v>241</v>
      </c>
      <c r="C171" s="155" t="s">
        <v>57</v>
      </c>
      <c r="D171" s="155" t="s">
        <v>42</v>
      </c>
      <c r="E171" s="159" t="s">
        <v>263</v>
      </c>
      <c r="F171" s="159">
        <v>500</v>
      </c>
      <c r="G171" s="160">
        <f t="shared" si="41"/>
        <v>2027</v>
      </c>
      <c r="H171" s="160">
        <f t="shared" si="41"/>
        <v>2627</v>
      </c>
      <c r="I171" s="160">
        <f t="shared" si="41"/>
        <v>2627</v>
      </c>
    </row>
    <row r="172" spans="1:9" ht="16.5" thickBot="1" x14ac:dyDescent="0.3">
      <c r="A172" s="138" t="s">
        <v>21</v>
      </c>
      <c r="B172" s="168" t="s">
        <v>241</v>
      </c>
      <c r="C172" s="155" t="s">
        <v>57</v>
      </c>
      <c r="D172" s="155" t="s">
        <v>42</v>
      </c>
      <c r="E172" s="159" t="s">
        <v>263</v>
      </c>
      <c r="F172" s="159">
        <v>540</v>
      </c>
      <c r="G172" s="160">
        <v>2027</v>
      </c>
      <c r="H172" s="160">
        <v>2627</v>
      </c>
      <c r="I172" s="160">
        <v>2627</v>
      </c>
    </row>
    <row r="173" spans="1:9" ht="16.5" thickBot="1" x14ac:dyDescent="0.3">
      <c r="A173" s="135" t="s">
        <v>349</v>
      </c>
      <c r="B173" s="155" t="s">
        <v>241</v>
      </c>
      <c r="C173" s="149">
        <v>10</v>
      </c>
      <c r="D173" s="149" t="s">
        <v>243</v>
      </c>
      <c r="E173" s="150"/>
      <c r="F173" s="150"/>
      <c r="G173" s="151">
        <f>G174+G179</f>
        <v>360</v>
      </c>
      <c r="H173" s="151">
        <f t="shared" ref="H173:I173" si="42">H174+H179</f>
        <v>810</v>
      </c>
      <c r="I173" s="151">
        <f t="shared" si="42"/>
        <v>809</v>
      </c>
    </row>
    <row r="174" spans="1:9" ht="16.5" thickBot="1" x14ac:dyDescent="0.3">
      <c r="A174" s="136" t="s">
        <v>71</v>
      </c>
      <c r="B174" s="155" t="s">
        <v>241</v>
      </c>
      <c r="C174" s="161">
        <v>10</v>
      </c>
      <c r="D174" s="161" t="s">
        <v>42</v>
      </c>
      <c r="E174" s="154"/>
      <c r="F174" s="154"/>
      <c r="G174" s="162">
        <f t="shared" ref="G174:I177" si="43">G175</f>
        <v>360</v>
      </c>
      <c r="H174" s="162">
        <f t="shared" si="43"/>
        <v>360</v>
      </c>
      <c r="I174" s="162">
        <f t="shared" si="43"/>
        <v>360</v>
      </c>
    </row>
    <row r="175" spans="1:9" ht="79.5" thickBot="1" x14ac:dyDescent="0.3">
      <c r="A175" s="136" t="s">
        <v>244</v>
      </c>
      <c r="B175" s="155" t="s">
        <v>241</v>
      </c>
      <c r="C175" s="161">
        <v>10</v>
      </c>
      <c r="D175" s="161" t="s">
        <v>42</v>
      </c>
      <c r="E175" s="154" t="s">
        <v>245</v>
      </c>
      <c r="F175" s="154"/>
      <c r="G175" s="162">
        <f t="shared" si="43"/>
        <v>360</v>
      </c>
      <c r="H175" s="162">
        <f t="shared" si="43"/>
        <v>360</v>
      </c>
      <c r="I175" s="162">
        <f t="shared" si="43"/>
        <v>360</v>
      </c>
    </row>
    <row r="176" spans="1:9" ht="111" thickBot="1" x14ac:dyDescent="0.3">
      <c r="A176" s="137" t="s">
        <v>350</v>
      </c>
      <c r="B176" s="155" t="s">
        <v>241</v>
      </c>
      <c r="C176" s="168">
        <v>10</v>
      </c>
      <c r="D176" s="168" t="s">
        <v>42</v>
      </c>
      <c r="E176" s="156" t="s">
        <v>351</v>
      </c>
      <c r="F176" s="156"/>
      <c r="G176" s="160">
        <f t="shared" si="43"/>
        <v>360</v>
      </c>
      <c r="H176" s="160">
        <f t="shared" si="43"/>
        <v>360</v>
      </c>
      <c r="I176" s="160">
        <f t="shared" si="43"/>
        <v>360</v>
      </c>
    </row>
    <row r="177" spans="1:9" ht="32.25" thickBot="1" x14ac:dyDescent="0.3">
      <c r="A177" s="138" t="s">
        <v>352</v>
      </c>
      <c r="B177" s="155" t="s">
        <v>241</v>
      </c>
      <c r="C177" s="155">
        <v>10</v>
      </c>
      <c r="D177" s="155" t="s">
        <v>42</v>
      </c>
      <c r="E177" s="159" t="s">
        <v>353</v>
      </c>
      <c r="F177" s="159">
        <v>300</v>
      </c>
      <c r="G177" s="173">
        <f t="shared" si="43"/>
        <v>360</v>
      </c>
      <c r="H177" s="173">
        <f t="shared" si="43"/>
        <v>360</v>
      </c>
      <c r="I177" s="173">
        <f t="shared" si="43"/>
        <v>360</v>
      </c>
    </row>
    <row r="178" spans="1:9" ht="48" thickBot="1" x14ac:dyDescent="0.3">
      <c r="A178" s="138" t="s">
        <v>354</v>
      </c>
      <c r="B178" s="155" t="s">
        <v>241</v>
      </c>
      <c r="C178" s="155">
        <v>10</v>
      </c>
      <c r="D178" s="155" t="s">
        <v>42</v>
      </c>
      <c r="E178" s="159" t="s">
        <v>353</v>
      </c>
      <c r="F178" s="159">
        <v>320</v>
      </c>
      <c r="G178" s="173">
        <v>360</v>
      </c>
      <c r="H178" s="173">
        <v>360</v>
      </c>
      <c r="I178" s="173">
        <v>360</v>
      </c>
    </row>
    <row r="179" spans="1:9" ht="32.25" thickBot="1" x14ac:dyDescent="0.3">
      <c r="A179" s="138" t="s">
        <v>195</v>
      </c>
      <c r="B179" s="155" t="s">
        <v>241</v>
      </c>
      <c r="C179" s="159">
        <v>10</v>
      </c>
      <c r="D179" s="155" t="s">
        <v>44</v>
      </c>
      <c r="E179" s="159"/>
      <c r="F179" s="159"/>
      <c r="G179" s="159"/>
      <c r="H179" s="173">
        <f>H180+H185</f>
        <v>450</v>
      </c>
      <c r="I179" s="173">
        <f>I180+I185</f>
        <v>449</v>
      </c>
    </row>
    <row r="180" spans="1:9" ht="79.5" thickBot="1" x14ac:dyDescent="0.3">
      <c r="A180" s="138" t="s">
        <v>355</v>
      </c>
      <c r="B180" s="155" t="s">
        <v>241</v>
      </c>
      <c r="C180" s="159">
        <v>10</v>
      </c>
      <c r="D180" s="155" t="s">
        <v>44</v>
      </c>
      <c r="E180" s="159"/>
      <c r="F180" s="159"/>
      <c r="G180" s="159"/>
      <c r="H180" s="173">
        <f t="shared" ref="H180:I184" si="44">H181</f>
        <v>200</v>
      </c>
      <c r="I180" s="173">
        <f t="shared" si="44"/>
        <v>199</v>
      </c>
    </row>
    <row r="181" spans="1:9" ht="32.25" thickBot="1" x14ac:dyDescent="0.3">
      <c r="A181" s="138" t="s">
        <v>356</v>
      </c>
      <c r="B181" s="155" t="s">
        <v>241</v>
      </c>
      <c r="C181" s="159">
        <v>10</v>
      </c>
      <c r="D181" s="155" t="s">
        <v>44</v>
      </c>
      <c r="E181" s="159" t="s">
        <v>377</v>
      </c>
      <c r="F181" s="159"/>
      <c r="G181" s="159"/>
      <c r="H181" s="173">
        <f>H182</f>
        <v>200</v>
      </c>
      <c r="I181" s="173">
        <f>I182</f>
        <v>199</v>
      </c>
    </row>
    <row r="182" spans="1:9" ht="45.75" thickBot="1" x14ac:dyDescent="0.3">
      <c r="A182" s="143" t="s">
        <v>254</v>
      </c>
      <c r="B182" s="155" t="s">
        <v>241</v>
      </c>
      <c r="C182" s="159">
        <v>10</v>
      </c>
      <c r="D182" s="155" t="s">
        <v>44</v>
      </c>
      <c r="E182" s="159" t="s">
        <v>377</v>
      </c>
      <c r="F182" s="159"/>
      <c r="G182" s="159"/>
      <c r="H182" s="173">
        <f>H183</f>
        <v>200</v>
      </c>
      <c r="I182" s="173">
        <f>I183</f>
        <v>199</v>
      </c>
    </row>
    <row r="183" spans="1:9" ht="60.75" thickBot="1" x14ac:dyDescent="0.3">
      <c r="A183" s="143" t="s">
        <v>255</v>
      </c>
      <c r="B183" s="155" t="s">
        <v>241</v>
      </c>
      <c r="C183" s="159">
        <v>10</v>
      </c>
      <c r="D183" s="155" t="s">
        <v>44</v>
      </c>
      <c r="E183" s="159" t="s">
        <v>377</v>
      </c>
      <c r="F183" s="159"/>
      <c r="G183" s="159"/>
      <c r="H183" s="173">
        <v>200</v>
      </c>
      <c r="I183" s="173">
        <v>199</v>
      </c>
    </row>
    <row r="184" spans="1:9" ht="66.75" thickBot="1" x14ac:dyDescent="0.3">
      <c r="A184" s="148" t="s">
        <v>378</v>
      </c>
      <c r="B184" s="155" t="s">
        <v>241</v>
      </c>
      <c r="C184" s="159">
        <v>10</v>
      </c>
      <c r="D184" s="155" t="s">
        <v>44</v>
      </c>
      <c r="E184" s="159" t="s">
        <v>381</v>
      </c>
      <c r="F184" s="159"/>
      <c r="G184" s="159"/>
      <c r="H184" s="173">
        <f t="shared" si="44"/>
        <v>250</v>
      </c>
      <c r="I184" s="173">
        <f t="shared" si="44"/>
        <v>250</v>
      </c>
    </row>
    <row r="185" spans="1:9" ht="30.75" thickBot="1" x14ac:dyDescent="0.3">
      <c r="A185" s="143" t="s">
        <v>352</v>
      </c>
      <c r="B185" s="155" t="s">
        <v>241</v>
      </c>
      <c r="C185" s="159">
        <v>10</v>
      </c>
      <c r="D185" s="155" t="s">
        <v>44</v>
      </c>
      <c r="E185" s="159" t="s">
        <v>381</v>
      </c>
      <c r="F185" s="159">
        <v>300</v>
      </c>
      <c r="G185" s="159"/>
      <c r="H185" s="173">
        <f>H186+H187</f>
        <v>250</v>
      </c>
      <c r="I185" s="173">
        <f>I186+I187</f>
        <v>250</v>
      </c>
    </row>
    <row r="186" spans="1:9" ht="16.5" thickBot="1" x14ac:dyDescent="0.3">
      <c r="A186" s="143" t="s">
        <v>379</v>
      </c>
      <c r="B186" s="155" t="s">
        <v>241</v>
      </c>
      <c r="C186" s="159">
        <v>10</v>
      </c>
      <c r="D186" s="155" t="s">
        <v>44</v>
      </c>
      <c r="E186" s="159" t="s">
        <v>381</v>
      </c>
      <c r="F186" s="159">
        <v>350</v>
      </c>
      <c r="G186" s="173"/>
      <c r="H186" s="173">
        <v>50</v>
      </c>
      <c r="I186" s="173">
        <v>50</v>
      </c>
    </row>
    <row r="187" spans="1:9" ht="30.75" thickBot="1" x14ac:dyDescent="0.3">
      <c r="A187" s="143" t="s">
        <v>380</v>
      </c>
      <c r="B187" s="155" t="s">
        <v>241</v>
      </c>
      <c r="C187" s="159">
        <v>10</v>
      </c>
      <c r="D187" s="155" t="s">
        <v>44</v>
      </c>
      <c r="E187" s="159" t="s">
        <v>381</v>
      </c>
      <c r="F187" s="159">
        <v>320</v>
      </c>
      <c r="G187" s="173"/>
      <c r="H187" s="173">
        <v>200</v>
      </c>
      <c r="I187" s="173">
        <v>200</v>
      </c>
    </row>
    <row r="188" spans="1:9" ht="16.5" thickBot="1" x14ac:dyDescent="0.3">
      <c r="A188" s="135" t="s">
        <v>357</v>
      </c>
      <c r="B188" s="155" t="s">
        <v>241</v>
      </c>
      <c r="C188" s="149">
        <v>11</v>
      </c>
      <c r="D188" s="149" t="s">
        <v>243</v>
      </c>
      <c r="E188" s="150"/>
      <c r="F188" s="150"/>
      <c r="G188" s="174">
        <f t="shared" ref="G188:I189" si="45">G189</f>
        <v>7741</v>
      </c>
      <c r="H188" s="174">
        <f t="shared" si="45"/>
        <v>7941</v>
      </c>
      <c r="I188" s="174">
        <f t="shared" si="45"/>
        <v>7941</v>
      </c>
    </row>
    <row r="189" spans="1:9" ht="16.5" thickBot="1" x14ac:dyDescent="0.3">
      <c r="A189" s="136" t="s">
        <v>73</v>
      </c>
      <c r="B189" s="155" t="s">
        <v>241</v>
      </c>
      <c r="C189" s="149">
        <v>11</v>
      </c>
      <c r="D189" s="149" t="s">
        <v>43</v>
      </c>
      <c r="E189" s="150"/>
      <c r="F189" s="150"/>
      <c r="G189" s="175">
        <f>G190</f>
        <v>7741</v>
      </c>
      <c r="H189" s="175">
        <f t="shared" si="45"/>
        <v>7941</v>
      </c>
      <c r="I189" s="175">
        <f t="shared" si="45"/>
        <v>7941</v>
      </c>
    </row>
    <row r="190" spans="1:9" ht="111" thickBot="1" x14ac:dyDescent="0.3">
      <c r="A190" s="138" t="s">
        <v>262</v>
      </c>
      <c r="B190" s="155" t="s">
        <v>241</v>
      </c>
      <c r="C190" s="159">
        <v>11</v>
      </c>
      <c r="D190" s="155" t="s">
        <v>43</v>
      </c>
      <c r="E190" s="159" t="s">
        <v>358</v>
      </c>
      <c r="F190" s="159"/>
      <c r="G190" s="176">
        <f>G191</f>
        <v>7741</v>
      </c>
      <c r="H190" s="176">
        <f>H191</f>
        <v>7941</v>
      </c>
      <c r="I190" s="176">
        <f>I191</f>
        <v>7941</v>
      </c>
    </row>
    <row r="191" spans="1:9" ht="32.25" thickBot="1" x14ac:dyDescent="0.3">
      <c r="A191" s="138" t="s">
        <v>264</v>
      </c>
      <c r="B191" s="155" t="s">
        <v>241</v>
      </c>
      <c r="C191" s="159">
        <v>11</v>
      </c>
      <c r="D191" s="155" t="s">
        <v>43</v>
      </c>
      <c r="E191" s="159" t="s">
        <v>358</v>
      </c>
      <c r="F191" s="159">
        <v>500</v>
      </c>
      <c r="G191" s="176">
        <f>G192</f>
        <v>7741</v>
      </c>
      <c r="H191" s="176">
        <f>H192</f>
        <v>7941</v>
      </c>
      <c r="I191" s="176">
        <f>I192</f>
        <v>7941</v>
      </c>
    </row>
    <row r="192" spans="1:9" ht="16.5" thickBot="1" x14ac:dyDescent="0.3">
      <c r="A192" s="138" t="s">
        <v>21</v>
      </c>
      <c r="B192" s="155" t="s">
        <v>241</v>
      </c>
      <c r="C192" s="159">
        <v>11</v>
      </c>
      <c r="D192" s="155" t="s">
        <v>43</v>
      </c>
      <c r="E192" s="159" t="s">
        <v>359</v>
      </c>
      <c r="F192" s="159">
        <v>540</v>
      </c>
      <c r="G192" s="159">
        <v>7741</v>
      </c>
      <c r="H192" s="176">
        <v>7941</v>
      </c>
      <c r="I192" s="176">
        <v>7941</v>
      </c>
    </row>
    <row r="193" spans="1:9" ht="16.5" thickBot="1" x14ac:dyDescent="0.3">
      <c r="A193" s="135" t="s">
        <v>360</v>
      </c>
      <c r="B193" s="149" t="s">
        <v>241</v>
      </c>
      <c r="C193" s="150"/>
      <c r="D193" s="150"/>
      <c r="E193" s="150"/>
      <c r="F193" s="150"/>
      <c r="G193" s="174">
        <f>G8</f>
        <v>49599</v>
      </c>
      <c r="H193" s="174">
        <f>H8</f>
        <v>123949</v>
      </c>
      <c r="I193" s="174">
        <f>I8</f>
        <v>120876</v>
      </c>
    </row>
    <row r="197" spans="1:9" x14ac:dyDescent="0.25">
      <c r="G197" s="132"/>
      <c r="H197" s="133"/>
      <c r="I197" s="133"/>
    </row>
  </sheetData>
  <mergeCells count="11">
    <mergeCell ref="I6:I7"/>
    <mergeCell ref="G2:I2"/>
    <mergeCell ref="A4:I4"/>
    <mergeCell ref="A6:A7"/>
    <mergeCell ref="B6:B7"/>
    <mergeCell ref="C6:C7"/>
    <mergeCell ref="D6:D7"/>
    <mergeCell ref="E6:E7"/>
    <mergeCell ref="F6:F7"/>
    <mergeCell ref="G6:G7"/>
    <mergeCell ref="H6:H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Приложение 1</vt:lpstr>
      <vt:lpstr>приложение4</vt:lpstr>
      <vt:lpstr>Приложение 2</vt:lpstr>
      <vt:lpstr>приложение3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Фадеева</dc:creator>
  <cp:lastModifiedBy>admin</cp:lastModifiedBy>
  <cp:lastPrinted>2020-01-30T04:19:12Z</cp:lastPrinted>
  <dcterms:created xsi:type="dcterms:W3CDTF">2013-03-26T03:35:17Z</dcterms:created>
  <dcterms:modified xsi:type="dcterms:W3CDTF">2020-03-29T11:25:59Z</dcterms:modified>
</cp:coreProperties>
</file>