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080" yWindow="315" windowWidth="17595" windowHeight="11580" activeTab="1"/>
  </bookViews>
  <sheets>
    <sheet name="Приложение 1" sheetId="1" r:id="rId1"/>
    <sheet name="приложение3" sheetId="5" r:id="rId2"/>
    <sheet name="Приложение 2" sheetId="3" r:id="rId3"/>
  </sheets>
  <calcPr calcId="144525"/>
</workbook>
</file>

<file path=xl/calcChain.xml><?xml version="1.0" encoding="utf-8"?>
<calcChain xmlns="http://schemas.openxmlformats.org/spreadsheetml/2006/main">
  <c r="D10" i="1" l="1"/>
  <c r="E10" i="1"/>
  <c r="E9" i="1" s="1"/>
  <c r="C10" i="1"/>
  <c r="C9" i="1"/>
  <c r="D9" i="1"/>
  <c r="D8" i="1" s="1"/>
  <c r="E51" i="1"/>
  <c r="D29" i="1"/>
  <c r="C29" i="1"/>
  <c r="E29" i="1"/>
  <c r="G38" i="1" l="1"/>
  <c r="F38" i="1"/>
  <c r="F28" i="1"/>
  <c r="G14" i="1"/>
  <c r="D15" i="1"/>
  <c r="F14" i="1"/>
  <c r="F29" i="3" l="1"/>
  <c r="G29" i="3"/>
  <c r="E29" i="3"/>
  <c r="H31" i="3"/>
  <c r="I31" i="3"/>
  <c r="I17" i="3" l="1"/>
  <c r="D22" i="1"/>
  <c r="E22" i="1"/>
  <c r="C22" i="1"/>
  <c r="E7" i="3" l="1"/>
  <c r="F7" i="3"/>
  <c r="G7" i="3"/>
  <c r="D7" i="3"/>
  <c r="E22" i="3"/>
  <c r="F22" i="3"/>
  <c r="G22" i="3"/>
  <c r="D22" i="3"/>
  <c r="H14" i="3"/>
  <c r="I14" i="3"/>
  <c r="E15" i="3"/>
  <c r="F15" i="3"/>
  <c r="G15" i="3"/>
  <c r="D15" i="3"/>
  <c r="H11" i="3"/>
  <c r="F41" i="1"/>
  <c r="G41" i="1"/>
  <c r="D39" i="1"/>
  <c r="E39" i="1"/>
  <c r="C39" i="1"/>
  <c r="H9" i="3" l="1"/>
  <c r="I9" i="3"/>
  <c r="H10" i="3"/>
  <c r="I10" i="3"/>
  <c r="H12" i="3"/>
  <c r="I12" i="3"/>
  <c r="H16" i="3"/>
  <c r="I16" i="3"/>
  <c r="H17" i="3"/>
  <c r="H19" i="3"/>
  <c r="I19" i="3"/>
  <c r="H20" i="3"/>
  <c r="I20" i="3"/>
  <c r="H21" i="3"/>
  <c r="H23" i="3"/>
  <c r="I23" i="3"/>
  <c r="H24" i="3"/>
  <c r="I24" i="3"/>
  <c r="H26" i="3"/>
  <c r="I26" i="3"/>
  <c r="H28" i="3"/>
  <c r="I28" i="3"/>
  <c r="H30" i="3"/>
  <c r="I30" i="3"/>
  <c r="H33" i="3"/>
  <c r="I33" i="3"/>
  <c r="E25" i="3" l="1"/>
  <c r="H7" i="3" l="1"/>
  <c r="D51" i="1"/>
  <c r="C51" i="1"/>
  <c r="G52" i="1"/>
  <c r="G53" i="1"/>
  <c r="G51" i="1" l="1"/>
  <c r="D33" i="1"/>
  <c r="E33" i="1"/>
  <c r="E16" i="1"/>
  <c r="F33" i="1" l="1"/>
  <c r="G28" i="1"/>
  <c r="D66" i="1"/>
  <c r="E66" i="1"/>
  <c r="C66" i="1"/>
  <c r="C49" i="1" l="1"/>
  <c r="D49" i="1"/>
  <c r="E49" i="1"/>
  <c r="I8" i="3" l="1"/>
  <c r="F25" i="3"/>
  <c r="F18" i="3"/>
  <c r="F32" i="3"/>
  <c r="F27" i="3"/>
  <c r="F13" i="3"/>
  <c r="F34" i="3" l="1"/>
  <c r="D69" i="1"/>
  <c r="E69" i="1"/>
  <c r="F69" i="1"/>
  <c r="G69" i="1"/>
  <c r="C69" i="1"/>
  <c r="D60" i="1" l="1"/>
  <c r="D59" i="1" s="1"/>
  <c r="D63" i="1"/>
  <c r="D62" i="1" s="1"/>
  <c r="D65" i="1"/>
  <c r="D58" i="1" l="1"/>
  <c r="D57" i="1" s="1"/>
  <c r="D47" i="1"/>
  <c r="D43" i="1"/>
  <c r="D44" i="1"/>
  <c r="D37" i="1"/>
  <c r="D35" i="1"/>
  <c r="C33" i="1"/>
  <c r="D32" i="1" l="1"/>
  <c r="D31" i="1" s="1"/>
  <c r="D46" i="1"/>
  <c r="D42" i="1" s="1"/>
  <c r="D27" i="1"/>
  <c r="D26" i="1" s="1"/>
  <c r="D24" i="1"/>
  <c r="D21" i="1" s="1"/>
  <c r="E15" i="1"/>
  <c r="D19" i="1"/>
  <c r="F11" i="1"/>
  <c r="F12" i="1"/>
  <c r="F13" i="1"/>
  <c r="F20" i="1"/>
  <c r="F23" i="1"/>
  <c r="F25" i="1"/>
  <c r="F34" i="1"/>
  <c r="F36" i="1"/>
  <c r="F40" i="1"/>
  <c r="F45" i="1"/>
  <c r="F48" i="1"/>
  <c r="F61" i="1"/>
  <c r="F64" i="1"/>
  <c r="F66" i="1"/>
  <c r="F67" i="1"/>
  <c r="F68" i="1"/>
  <c r="D18" i="1" l="1"/>
  <c r="D71" i="1" l="1"/>
  <c r="G11" i="1" l="1"/>
  <c r="G12" i="1"/>
  <c r="G13" i="1"/>
  <c r="G17" i="1"/>
  <c r="G20" i="1"/>
  <c r="G23" i="1"/>
  <c r="G25" i="1"/>
  <c r="G34" i="1"/>
  <c r="G36" i="1"/>
  <c r="G40" i="1"/>
  <c r="G45" i="1"/>
  <c r="G48" i="1"/>
  <c r="G61" i="1"/>
  <c r="G64" i="1"/>
  <c r="G66" i="1"/>
  <c r="G67" i="1"/>
  <c r="G68" i="1"/>
  <c r="H29" i="3" l="1"/>
  <c r="I29" i="3"/>
  <c r="H8" i="3"/>
  <c r="I7" i="3"/>
  <c r="C16" i="1" l="1"/>
  <c r="G16" i="1" s="1"/>
  <c r="F22" i="1"/>
  <c r="C19" i="1"/>
  <c r="E19" i="1"/>
  <c r="F19" i="1" s="1"/>
  <c r="G22" i="1" l="1"/>
  <c r="G19" i="1"/>
  <c r="C15" i="1"/>
  <c r="G15" i="1" s="1"/>
  <c r="D18" i="3"/>
  <c r="G18" i="3"/>
  <c r="E18" i="3"/>
  <c r="D29" i="3"/>
  <c r="E65" i="1"/>
  <c r="C65" i="1"/>
  <c r="E44" i="1"/>
  <c r="C44" i="1"/>
  <c r="E43" i="1"/>
  <c r="C43" i="1"/>
  <c r="E37" i="1"/>
  <c r="C37" i="1"/>
  <c r="E27" i="1"/>
  <c r="F27" i="1" s="1"/>
  <c r="C27" i="1"/>
  <c r="C26" i="1" s="1"/>
  <c r="F37" i="1" l="1"/>
  <c r="G37" i="1"/>
  <c r="H18" i="3"/>
  <c r="I18" i="3"/>
  <c r="G27" i="1"/>
  <c r="F43" i="1"/>
  <c r="G43" i="1"/>
  <c r="F65" i="1"/>
  <c r="G65" i="1"/>
  <c r="F44" i="1"/>
  <c r="G44" i="1"/>
  <c r="E26" i="1"/>
  <c r="E47" i="1"/>
  <c r="C47" i="1"/>
  <c r="G26" i="1" l="1"/>
  <c r="F26" i="1"/>
  <c r="F39" i="1"/>
  <c r="G39" i="1"/>
  <c r="F47" i="1"/>
  <c r="G47" i="1"/>
  <c r="F10" i="1"/>
  <c r="G10" i="1" l="1"/>
  <c r="C24" i="1"/>
  <c r="E35" i="1"/>
  <c r="C35" i="1"/>
  <c r="F35" i="1" l="1"/>
  <c r="G35" i="1"/>
  <c r="G33" i="1"/>
  <c r="E32" i="1"/>
  <c r="C32" i="1"/>
  <c r="C31" i="1" s="1"/>
  <c r="E63" i="1"/>
  <c r="C63" i="1"/>
  <c r="C62" i="1" s="1"/>
  <c r="E60" i="1"/>
  <c r="C60" i="1"/>
  <c r="C59" i="1" s="1"/>
  <c r="C58" i="1" l="1"/>
  <c r="C57" i="1" s="1"/>
  <c r="F32" i="1"/>
  <c r="G32" i="1"/>
  <c r="F60" i="1"/>
  <c r="G60" i="1"/>
  <c r="F63" i="1"/>
  <c r="G63" i="1"/>
  <c r="E62" i="1"/>
  <c r="E59" i="1"/>
  <c r="E58" i="1" s="1"/>
  <c r="E31" i="1"/>
  <c r="E8" i="1" s="1"/>
  <c r="E13" i="3"/>
  <c r="G13" i="3"/>
  <c r="I13" i="3" s="1"/>
  <c r="D13" i="3"/>
  <c r="G62" i="1" l="1"/>
  <c r="F62" i="1"/>
  <c r="G58" i="1"/>
  <c r="E57" i="1"/>
  <c r="F58" i="1"/>
  <c r="H13" i="3"/>
  <c r="F31" i="1"/>
  <c r="G31" i="1"/>
  <c r="F59" i="1"/>
  <c r="G59" i="1"/>
  <c r="E46" i="1"/>
  <c r="F46" i="1" s="1"/>
  <c r="C46" i="1"/>
  <c r="C42" i="1" s="1"/>
  <c r="E24" i="1"/>
  <c r="F24" i="1" l="1"/>
  <c r="G24" i="1"/>
  <c r="G46" i="1"/>
  <c r="E42" i="1"/>
  <c r="G42" i="1" l="1"/>
  <c r="F42" i="1"/>
  <c r="F57" i="1"/>
  <c r="G57" i="1"/>
  <c r="E32" i="3"/>
  <c r="G32" i="3"/>
  <c r="D32" i="3"/>
  <c r="E27" i="3"/>
  <c r="G27" i="3"/>
  <c r="D27" i="3"/>
  <c r="G25" i="3"/>
  <c r="D25" i="3"/>
  <c r="C8" i="1"/>
  <c r="E21" i="1"/>
  <c r="F21" i="1" s="1"/>
  <c r="C21" i="1"/>
  <c r="D34" i="3" l="1"/>
  <c r="H22" i="3"/>
  <c r="I22" i="3"/>
  <c r="H27" i="3"/>
  <c r="I27" i="3"/>
  <c r="H15" i="3"/>
  <c r="I15" i="3"/>
  <c r="E34" i="3"/>
  <c r="C10" i="5" s="1"/>
  <c r="H25" i="3"/>
  <c r="I25" i="3"/>
  <c r="I32" i="3"/>
  <c r="H32" i="3"/>
  <c r="G34" i="3"/>
  <c r="I34" i="3" s="1"/>
  <c r="F9" i="1"/>
  <c r="G21" i="1"/>
  <c r="G9" i="1"/>
  <c r="C18" i="1"/>
  <c r="E18" i="1"/>
  <c r="F18" i="1" s="1"/>
  <c r="H34" i="3" l="1"/>
  <c r="D10" i="5"/>
  <c r="G18" i="1"/>
  <c r="C71" i="1"/>
  <c r="F8" i="1" l="1"/>
  <c r="G8" i="1"/>
  <c r="E71" i="1"/>
  <c r="D9" i="5" s="1"/>
  <c r="D8" i="5" s="1"/>
  <c r="D11" i="5" s="1"/>
  <c r="C9" i="5"/>
  <c r="C8" i="5" s="1"/>
  <c r="C11" i="5" s="1"/>
  <c r="G71" i="1" l="1"/>
  <c r="F71" i="1"/>
</calcChain>
</file>

<file path=xl/sharedStrings.xml><?xml version="1.0" encoding="utf-8"?>
<sst xmlns="http://schemas.openxmlformats.org/spreadsheetml/2006/main" count="246" uniqueCount="210">
  <si>
    <t>(тыс. руб.)</t>
  </si>
  <si>
    <t>Код БК</t>
  </si>
  <si>
    <t>Наименование доходного источника</t>
  </si>
  <si>
    <t>Кассовое исполнение</t>
  </si>
  <si>
    <t>НАЛОГОВЫЕ И НЕНАЛОГОВЫЕ ДОХОДЫ</t>
  </si>
  <si>
    <t>НАЛОГИ НА ПРИБЫЛЬ, ДОХОДЫ</t>
  </si>
  <si>
    <t>000 10102000010000 110</t>
  </si>
  <si>
    <t>Налог на доходы физических лиц</t>
  </si>
  <si>
    <t>182 10102010010000 110</t>
  </si>
  <si>
    <t>000 10600000000000 000</t>
  </si>
  <si>
    <t>НАЛОГИ НА ИМУЩЕСТВО</t>
  </si>
  <si>
    <t>Налог на имущество физических лиц</t>
  </si>
  <si>
    <t>Земельный налог</t>
  </si>
  <si>
    <t>ДОХОДЫ ОТ ИСПОЛЬЗОВАНИЯ ИМУЩЕСТВА, НАХОДЯЩЕГОСЯ В ГОСУДАРСТВЕННОЙ И МУНИЦИПАЛЬНОЙ СОБСТВЕННОСТИ</t>
  </si>
  <si>
    <t>ДОХОДЫ ОТ ОКАЗАНИЯ ПЛАТНЫХ УСЛУГ И КОМПЕНСАЦИИ ЗАТРАТ ГОСУДАРСТВА</t>
  </si>
  <si>
    <t>БЕЗВОЗМЕЗДНЫЕ ПОСТУПЛЕНИЯ ОТ ДРУГИХ БЮДЖЕТОВ БЮДЖЕТНОЙ СИСТЕМЫ РОССИЙСКОЙ ФЕДЕРАЦИИ</t>
  </si>
  <si>
    <t>Дотации бюджетам субъектов Российской Федерации и муниципальных образований</t>
  </si>
  <si>
    <t>Дотации на выравнивание бюджетной обеспеченности</t>
  </si>
  <si>
    <t>Субвенции бюджетам субъектов Российской Федерации и муниципальных образований</t>
  </si>
  <si>
    <t>Иные межбюджетные трансферты</t>
  </si>
  <si>
    <t>Уточненный план</t>
  </si>
  <si>
    <t>Приложение 1</t>
  </si>
  <si>
    <t>к решению Боровской</t>
  </si>
  <si>
    <t>поселковой Думы</t>
  </si>
  <si>
    <t>Доходы бюджета муниципального образования поселок Боровский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</si>
  <si>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</si>
  <si>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</si>
  <si>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 от компенсации затрат государства</t>
  </si>
  <si>
    <t>Прочие доходы от компенсации затрат государства</t>
  </si>
  <si>
    <t>Дотации бюджетам поселений на выравнивание бюджетной обеспеченности</t>
  </si>
  <si>
    <t xml:space="preserve">Субвенции бюджетам на осуществление первичного воинского учета на территориях, где отсутствуют военные комиссариаты  </t>
  </si>
  <si>
    <t>Субвенции бюджетам поселений на осуществление первичного воинского учета на территориях, где отсутствуют военные комиссариаты</t>
  </si>
  <si>
    <t>Приложение 2</t>
  </si>
  <si>
    <t>Наименование</t>
  </si>
  <si>
    <t>Раз-дел</t>
  </si>
  <si>
    <t>Под-раз-дел</t>
  </si>
  <si>
    <t>2</t>
  </si>
  <si>
    <t>4</t>
  </si>
  <si>
    <t>6</t>
  </si>
  <si>
    <t>ОБЩЕГОСУДАРСТВЕННЫЕ ВОПРОСЫ</t>
  </si>
  <si>
    <t>01</t>
  </si>
  <si>
    <t>02</t>
  </si>
  <si>
    <t>03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</si>
  <si>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</si>
  <si>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</si>
  <si>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07</t>
  </si>
  <si>
    <t>11</t>
  </si>
  <si>
    <t>Другие общегосударственные вопросы</t>
  </si>
  <si>
    <t>13</t>
  </si>
  <si>
    <t>НАЦИОНАЛЬНАЯ БЕЗОПАСНОСТЬ И ПРАВООХРАНИТЕЛЬНАЯ ДЕЯТЕЛЬНОСТЬ</t>
  </si>
  <si>
    <t>09</t>
  </si>
  <si>
    <t>Другие вопросы в области национальной безопасности и правоохранительной деятельности</t>
  </si>
  <si>
    <t>14</t>
  </si>
  <si>
    <t>НАЦИОНАЛЬНАЯ ЭКОНОМИКА</t>
  </si>
  <si>
    <t>08</t>
  </si>
  <si>
    <t>10</t>
  </si>
  <si>
    <t>Другие вопросы в области национальной экономики</t>
  </si>
  <si>
    <t>12</t>
  </si>
  <si>
    <t>ЖИЛИЩНО-КОММУНАЛЬНОЕ ХОЗЯЙСТВО</t>
  </si>
  <si>
    <t>05</t>
  </si>
  <si>
    <t>Жилищное хозяйство</t>
  </si>
  <si>
    <t>Благоустройство</t>
  </si>
  <si>
    <t>ОБРАЗОВАНИЕ</t>
  </si>
  <si>
    <t>Молодежная политика и оздоровление детей</t>
  </si>
  <si>
    <t>КУЛЬТУРА, КИНЕМАТОГРАФИЯ</t>
  </si>
  <si>
    <t>Культура</t>
  </si>
  <si>
    <t>СОЦИАЛЬНАЯ ПОЛИТИКА</t>
  </si>
  <si>
    <t>Пенсионное обеспечение</t>
  </si>
  <si>
    <t>ФИЗИЧЕСКАЯ КУЛЬТУРА И СПОРТ</t>
  </si>
  <si>
    <t>Массовый спорт</t>
  </si>
  <si>
    <t>Итого</t>
  </si>
  <si>
    <t>Мобилизационная и вневойсковая подготовка</t>
  </si>
  <si>
    <t>НАЦИОНАЛЬНАЯ ОБОРОНА</t>
  </si>
  <si>
    <t>Дорожное хозяйство (дорожные фонды)</t>
  </si>
  <si>
    <t>Расходы бюджета муниципального образования поселок Боровский по</t>
  </si>
  <si>
    <t>Код бюджетной классификации</t>
  </si>
  <si>
    <t xml:space="preserve">Наименование кода </t>
  </si>
  <si>
    <t>План</t>
  </si>
  <si>
    <t>Исполнено</t>
  </si>
  <si>
    <t>066 01 05 00 00 10 0000 000</t>
  </si>
  <si>
    <t>Изменение остатков средств на счетах по учету средств бюджета</t>
  </si>
  <si>
    <t>066 01 05 02 01 10 0000 510</t>
  </si>
  <si>
    <t>Увеличение прочих остатков денежных  средств бюджетов</t>
  </si>
  <si>
    <t>066 01 05 02 01 10 0000 610</t>
  </si>
  <si>
    <t>Уменьшение прочих  остатков денежных средств бюджетов</t>
  </si>
  <si>
    <t>ВСЕГО источников внутреннего финансирования</t>
  </si>
  <si>
    <t>Исполнение бюджета</t>
  </si>
  <si>
    <t>по источникам финансирования дефицита бюджета</t>
  </si>
  <si>
    <t>ШТРАФЫ, САНКЦИИ, ВОЗМЕЩЕНИЕ УЩЕРБА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</si>
  <si>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</si>
  <si>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06</t>
  </si>
  <si>
    <t xml:space="preserve">Исполнено </t>
  </si>
  <si>
    <t>(тыс.руб.)</t>
  </si>
  <si>
    <t>ДОХОДЫ БЮДЖЕТА  - ВСЕГО</t>
  </si>
  <si>
    <t xml:space="preserve"> Доходы, получаемые в виде
 арендной платы за земли после
 разграничения государственной
 собственности на землю, а также
 средства от продажи права на
 заключение договоров аренды
 указанных земельных участков (заисключением земельных участков
 бюджетных и автономных
 учреждений)
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</si>
  <si>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</si>
  <si>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 xml:space="preserve">БЕЗВОЗМЕЗДНЫЕ ПОСТУПЛЕНИЯ </t>
  </si>
  <si>
    <t xml:space="preserve">  Доходы, получаемые в виде
 арендной платы, а также средства
 от продажи права на заключение
 договоров аренды за земли,
 находящиеся в собственности
 сельских поселений (за
 исключением земельных участков
 муниципальных бюджетных и
 автономных учреждений)
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</si>
  <si>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</si>
  <si>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</si>
  <si>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</si>
  <si>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Земельный налог с организаций</t>
  </si>
  <si>
    <t>000 1 06 06030 00 0000 110</t>
  </si>
  <si>
    <t>182 1 06 06033 10 0000 110</t>
  </si>
  <si>
    <t>Земельный налог с организаций, обладающих земельным участком, расположенным в границах сельских поселений</t>
  </si>
  <si>
    <t>000 1 06 06040 00 0000 110</t>
  </si>
  <si>
    <t>Земельный налог с физических лиц</t>
  </si>
  <si>
    <t>182 1 06 06043 10 0000 110</t>
  </si>
  <si>
    <t>Земельный налог с физических лиц, обладающих земельным участком, расположенным в границах сельских поселений</t>
  </si>
  <si>
    <t>Доходы от сдачи в аренду имущества, составляющего казну сельских поселений (за исключением земельных участков)</t>
  </si>
  <si>
    <t>Прочие доходы от компенсации затрат бюджетов сельских поселений</t>
  </si>
  <si>
    <t>Прочие межбюджетные трансферты, передаваемые бюджетам  сельских поселений</t>
  </si>
  <si>
    <t>000 1 00 00000 00 0000 000</t>
  </si>
  <si>
    <t>000 1 01 00000 00 0000 000</t>
  </si>
  <si>
    <t>182 1 01 02020 01 0000 110</t>
  </si>
  <si>
    <t>182 1 01 02030 01 0000 110</t>
  </si>
  <si>
    <t>000 1 06 01000 00 0000 110</t>
  </si>
  <si>
    <t>182 1 06 01030 10 0000 110</t>
  </si>
  <si>
    <t>000 1 06 06000 00 0000 110</t>
  </si>
  <si>
    <t>000 1 11 05000 00 0000 120</t>
  </si>
  <si>
    <t>000 1 11 00000 00 0000 000</t>
  </si>
  <si>
    <t>000 1 11 05020 00 0000 120</t>
  </si>
  <si>
    <t>066 1 11 05025 10 0000 120</t>
  </si>
  <si>
    <t>066 1 11 05070 00 0000 120</t>
  </si>
  <si>
    <t>066 1 11 05075 10 0000 120</t>
  </si>
  <si>
    <t>000 1 13 00000 00 0000 000</t>
  </si>
  <si>
    <t>000 1 13 02000 00 0000 130</t>
  </si>
  <si>
    <t>000 1 13 02900 00 0000 130</t>
  </si>
  <si>
    <t>066  1 13 02995 10 0000 130</t>
  </si>
  <si>
    <t>000 1 16 00000 00 0000 000</t>
  </si>
  <si>
    <t>000 2 00 00000 00 0000 000</t>
  </si>
  <si>
    <t>000 2 02 00000 00 0000 000</t>
  </si>
  <si>
    <t>ГОСУДАРСТВЕННАЯ ПОШЛИНА</t>
  </si>
  <si>
    <t>000 1 0800000000000 000</t>
  </si>
  <si>
    <t>Государственная пошлина за государственную регистрацию, а также за совершение прочих юридически значимых действий</t>
  </si>
  <si>
    <t>Государственная пошлина за выдачу органом местного самоуправления поселения специального разрешения на движение по автомобильным дорогам транспортных средств, осуществляющих перевозки опасных, тяжеловесных и (или) крупногабаритных грузов, зачисляемая в бюджеты поселений</t>
  </si>
  <si>
    <t>000 1 08 07000 01 0000 110</t>
  </si>
  <si>
    <t>000 1 08 07175 01 0000 110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</si>
  <si>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</si>
  <si>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</si>
  <si>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</si>
  <si>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066 1 11 09045 10 0000 120</t>
  </si>
  <si>
    <t>Доходы, поступающие в порядке возмещения расходов, понесенных в связи с эксплуатацией имущества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</si>
  <si>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</si>
  <si>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000 1 13 02060 10 0000 130</t>
  </si>
  <si>
    <t>066 1 13 02065 10 0000 130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</si>
  <si>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</si>
  <si>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</si>
  <si>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Функционирование высшего должностного лица субъекта Российской Федерации и муниципального образования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</si>
  <si>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</si>
  <si>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Плата по соглашениям об установлении сервитута в отношении земельных участков после разграничения государственной собственности на землю</t>
  </si>
  <si>
    <t>066 1 11 05300 00 0000 120</t>
  </si>
  <si>
    <t>066 1 11 05320 00 0000 120</t>
  </si>
  <si>
    <t>Доходы от оказания платных услуг (работ)</t>
  </si>
  <si>
    <t>Прочие доходы от оказания платных услуг (работ) получателями средств бюджетов сельских поселений</t>
  </si>
  <si>
    <t>066 1 13 01000 00 0000 130</t>
  </si>
  <si>
    <t>066 1 13 01995 10 0000 130</t>
  </si>
  <si>
    <t>Прочие доходы от оказания платных услуг (работ)</t>
  </si>
  <si>
    <t>066 1 13 01990 00 0000 130</t>
  </si>
  <si>
    <t>Общеэкономические вопросы</t>
  </si>
  <si>
    <t>Утвержденный план</t>
  </si>
  <si>
    <t xml:space="preserve">Уточненный план </t>
  </si>
  <si>
    <t>НАЛОГИ НА СОВОКУПНЫЙ ДОХОД</t>
  </si>
  <si>
    <t>Единый сельскохозяйственный налог</t>
  </si>
  <si>
    <t xml:space="preserve">000 1 05 00000 00 0000 000
</t>
  </si>
  <si>
    <t xml:space="preserve">182 1 05 03000 01 0000 110
</t>
  </si>
  <si>
    <t xml:space="preserve">182 1 05 03010 01 0000 110
</t>
  </si>
  <si>
    <t>Резервные фонды</t>
  </si>
  <si>
    <t>Приложение 3</t>
  </si>
  <si>
    <t>Социальное обеспечение населения</t>
  </si>
  <si>
    <t>% исполнения квартал</t>
  </si>
  <si>
    <t>% исполнения год</t>
  </si>
  <si>
    <t>000 2 0201001 00 0000 150</t>
  </si>
  <si>
    <t>000 2 02 01000 00 0000 150</t>
  </si>
  <si>
    <t xml:space="preserve">066 2 02 35118 10 0000 150 </t>
  </si>
  <si>
    <t>000 2 02 03000 00 0000 150</t>
  </si>
  <si>
    <t>000 2 02 03010 00 0000 150</t>
  </si>
  <si>
    <t>000 2 02 04000 00 0000 150</t>
  </si>
  <si>
    <t>000 2 02 04014 00 0000.150</t>
  </si>
  <si>
    <t>066 2 02 04014 10 0000 150</t>
  </si>
  <si>
    <t>066 2 02 49999 10 0000 150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</si>
  <si>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</si>
  <si>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Доходы бюджетов сельских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</si>
  <si>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066 2 18 00000 00 0000 000</t>
  </si>
  <si>
    <t>066 2 18 60010 10 0000 150</t>
  </si>
  <si>
    <t>8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</si>
  <si>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</si>
  <si>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066 1 16 02020 02 0000 140</t>
  </si>
  <si>
    <t>066 1 16 07090 10 0000 140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</si>
  <si>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</si>
  <si>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 xml:space="preserve">066 2 02 16001 10 0000 150
</t>
  </si>
  <si>
    <t>Прочее возмещение ущерба, причиненного муниципальному имуществу сельского поселения (за исключением имущества, закрепленного за муниципальными бюджетными (автономными) учреждениями, унитарными предприятиями)</t>
  </si>
  <si>
    <t>066 1 16 10032 10 0000 140</t>
  </si>
  <si>
    <t>066 1 1109080 10 0000 120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</si>
  <si>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сельских поселений, и на землях или земельных участках, государственная собственность на которые не разграничена</t>
  </si>
  <si>
    <t>Защита населения и территории от чрезвычайных ситуаций природного и техногенного характера, пожарная безопасность</t>
  </si>
  <si>
    <t>182 1 01 02080 01 0000110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</si>
  <si>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</si>
  <si>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</si>
  <si>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разделам и подразделам классификации расходов бюджетов за 9 месяцев 2021 года</t>
  </si>
  <si>
    <t>План 9 месяцев</t>
  </si>
  <si>
    <t>по кодам классификации доходов бюджетов за  9 месяцев  2021 года</t>
  </si>
  <si>
    <t>182 1 09 04053 10 0000 110</t>
  </si>
  <si>
    <t>Земельный налог (по обязательствам, возникшим до 1 января 2006 года), мобилизуемый на территориях сельских поселений</t>
  </si>
  <si>
    <t>000 1 0900000000000 000</t>
  </si>
  <si>
    <t>ЗАДОЛЖЕННОСТЬ И ПЕРЕРАСЧЕТЫ ПО ОТМЕНЕННЫМ НАЛОГАМ, СБОРАМ И ИНЫМ ОБЯЗАТЕЛЬНЫМ ПЛАТЕЖАМ</t>
  </si>
  <si>
    <t>182 1 16 10123 01 0000 140</t>
  </si>
  <si>
    <t>161 1 16 101230 10 0000 140</t>
  </si>
  <si>
    <t xml:space="preserve"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
</t>
  </si>
  <si>
    <t>муниципального образования поселок Боровский за 9 месяцев  2021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</si>
</sst>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/mm/yyyy\ &quot;г.&quot;"/>
    <numFmt numFmtId="165" formatCode="?"/>
    <numFmt numFmtId="166" formatCode="0.0"/>
  </numFmts>
  <fonts count="13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Arial"/>
      <family val="2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raditional Arabic"/>
      <family val="1"/>
    </font>
    <font>
      <b/>
      <sz val="11"/>
      <color theme="1"/>
      <name val="Calibri"/>
      <family val="2"/>
      <charset val="204"/>
      <scheme val="minor"/>
    </font>
    <font>
      <b/>
      <sz val="13"/>
      <name val="Times New Roman"/>
      <family val="1"/>
      <charset val="204"/>
    </font>
    <font>
      <sz val="13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22272F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1" fillId="0" borderId="0"/>
  </cellStyleXfs>
  <cellXfs count="85">
    <xf numFmtId="0" fontId="0" fillId="0" borderId="0" xfId="0"/>
    <xf numFmtId="0" fontId="2" fillId="0" borderId="0" xfId="1" applyFont="1" applyBorder="1" applyAlignment="1">
      <alignment horizontal="center"/>
    </xf>
    <xf numFmtId="0" fontId="3" fillId="0" borderId="0" xfId="1" applyFont="1" applyAlignment="1">
      <alignment horizontal="right"/>
    </xf>
    <xf numFmtId="0" fontId="3" fillId="0" borderId="0" xfId="1" applyFont="1"/>
    <xf numFmtId="0" fontId="3" fillId="0" borderId="0" xfId="1" applyFont="1" applyFill="1" applyAlignment="1" applyProtection="1">
      <alignment horizontal="right"/>
    </xf>
    <xf numFmtId="0" fontId="3" fillId="2" borderId="1" xfId="1" applyFont="1" applyFill="1" applyBorder="1" applyAlignment="1">
      <alignment vertical="top" wrapText="1"/>
    </xf>
    <xf numFmtId="49" fontId="2" fillId="0" borderId="0" xfId="1" applyNumberFormat="1" applyFont="1" applyFill="1" applyBorder="1" applyAlignment="1" applyProtection="1">
      <alignment horizontal="centerContinuous" wrapText="1"/>
    </xf>
    <xf numFmtId="0" fontId="3" fillId="0" borderId="1" xfId="1" applyFont="1" applyFill="1" applyBorder="1" applyAlignment="1" applyProtection="1">
      <alignment vertical="top" wrapText="1"/>
    </xf>
    <xf numFmtId="49" fontId="3" fillId="0" borderId="1" xfId="1" applyNumberFormat="1" applyFont="1" applyFill="1" applyBorder="1" applyAlignment="1" applyProtection="1">
      <alignment vertical="top" wrapText="1"/>
    </xf>
    <xf numFmtId="49" fontId="3" fillId="0" borderId="1" xfId="1" applyNumberFormat="1" applyFont="1" applyFill="1" applyBorder="1" applyAlignment="1" applyProtection="1">
      <alignment vertical="top"/>
    </xf>
    <xf numFmtId="0" fontId="2" fillId="0" borderId="1" xfId="1" applyFont="1" applyFill="1" applyBorder="1" applyAlignment="1">
      <alignment vertical="top" wrapText="1"/>
    </xf>
    <xf numFmtId="49" fontId="2" fillId="0" borderId="1" xfId="1" applyNumberFormat="1" applyFont="1" applyFill="1" applyBorder="1" applyAlignment="1" applyProtection="1">
      <alignment vertical="top"/>
    </xf>
    <xf numFmtId="3" fontId="2" fillId="0" borderId="1" xfId="1" applyNumberFormat="1" applyFont="1" applyFill="1" applyBorder="1" applyAlignment="1" applyProtection="1">
      <alignment vertical="top"/>
    </xf>
    <xf numFmtId="0" fontId="3" fillId="0" borderId="1" xfId="1" applyFont="1" applyFill="1" applyBorder="1" applyAlignment="1">
      <alignment vertical="top" wrapText="1"/>
    </xf>
    <xf numFmtId="3" fontId="3" fillId="0" borderId="1" xfId="1" applyNumberFormat="1" applyFont="1" applyFill="1" applyBorder="1" applyAlignment="1" applyProtection="1">
      <alignment vertical="top"/>
    </xf>
    <xf numFmtId="0" fontId="2" fillId="2" borderId="1" xfId="1" applyFont="1" applyFill="1" applyBorder="1" applyAlignment="1">
      <alignment vertical="top" wrapText="1"/>
    </xf>
    <xf numFmtId="0" fontId="2" fillId="0" borderId="1" xfId="1" applyFont="1" applyFill="1" applyBorder="1" applyAlignment="1" applyProtection="1">
      <alignment vertical="top" wrapText="1"/>
    </xf>
    <xf numFmtId="0" fontId="3" fillId="0" borderId="1" xfId="1" applyFont="1" applyFill="1" applyBorder="1" applyAlignment="1" applyProtection="1">
      <alignment horizontal="center" vertical="top" wrapText="1"/>
    </xf>
    <xf numFmtId="49" fontId="3" fillId="0" borderId="1" xfId="1" applyNumberFormat="1" applyFont="1" applyFill="1" applyBorder="1" applyAlignment="1" applyProtection="1">
      <alignment horizontal="center" vertical="top"/>
    </xf>
    <xf numFmtId="3" fontId="0" fillId="0" borderId="0" xfId="0" applyNumberFormat="1"/>
    <xf numFmtId="0" fontId="5" fillId="0" borderId="0" xfId="0" applyFont="1"/>
    <xf numFmtId="0" fontId="5" fillId="0" borderId="1" xfId="0" applyFont="1" applyBorder="1" applyAlignment="1">
      <alignment vertical="top" wrapText="1"/>
    </xf>
    <xf numFmtId="0" fontId="4" fillId="0" borderId="0" xfId="0" applyFont="1"/>
    <xf numFmtId="0" fontId="3" fillId="0" borderId="0" xfId="0" applyFont="1"/>
    <xf numFmtId="0" fontId="3" fillId="0" borderId="2" xfId="0" applyFont="1" applyBorder="1" applyAlignment="1">
      <alignment horizontal="center" vertical="top"/>
    </xf>
    <xf numFmtId="0" fontId="3" fillId="0" borderId="3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/>
    </xf>
    <xf numFmtId="0" fontId="3" fillId="0" borderId="1" xfId="0" applyFont="1" applyBorder="1" applyAlignment="1">
      <alignment horizontal="justify" vertical="top" wrapText="1"/>
    </xf>
    <xf numFmtId="49" fontId="2" fillId="2" borderId="1" xfId="0" applyNumberFormat="1" applyFont="1" applyFill="1" applyBorder="1" applyAlignment="1">
      <alignment horizontal="justify" vertical="top" wrapText="1"/>
    </xf>
    <xf numFmtId="0" fontId="2" fillId="2" borderId="1" xfId="0" applyFont="1" applyFill="1" applyBorder="1" applyAlignment="1">
      <alignment horizontal="justify" vertical="top" wrapText="1"/>
    </xf>
    <xf numFmtId="49" fontId="2" fillId="0" borderId="1" xfId="1" applyNumberFormat="1" applyFont="1" applyBorder="1" applyAlignment="1">
      <alignment vertical="top" wrapText="1"/>
    </xf>
    <xf numFmtId="3" fontId="2" fillId="0" borderId="1" xfId="1" applyNumberFormat="1" applyFont="1" applyBorder="1" applyAlignment="1">
      <alignment vertical="top" wrapText="1"/>
    </xf>
    <xf numFmtId="49" fontId="3" fillId="0" borderId="1" xfId="1" applyNumberFormat="1" applyFont="1" applyBorder="1" applyAlignment="1">
      <alignment vertical="top" wrapText="1"/>
    </xf>
    <xf numFmtId="3" fontId="3" fillId="0" borderId="1" xfId="1" applyNumberFormat="1" applyFont="1" applyBorder="1" applyAlignment="1">
      <alignment vertical="top" wrapText="1"/>
    </xf>
    <xf numFmtId="165" fontId="3" fillId="0" borderId="1" xfId="1" applyNumberFormat="1" applyFont="1" applyBorder="1" applyAlignment="1">
      <alignment vertical="top" wrapText="1"/>
    </xf>
    <xf numFmtId="0" fontId="5" fillId="0" borderId="1" xfId="0" applyFont="1" applyBorder="1" applyAlignment="1">
      <alignment vertical="center" wrapText="1"/>
    </xf>
    <xf numFmtId="0" fontId="8" fillId="0" borderId="0" xfId="0" applyFont="1"/>
    <xf numFmtId="165" fontId="3" fillId="4" borderId="1" xfId="1" applyNumberFormat="1" applyFont="1" applyFill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1" fontId="2" fillId="4" borderId="1" xfId="0" applyNumberFormat="1" applyFont="1" applyFill="1" applyBorder="1" applyAlignment="1">
      <alignment horizontal="center" vertical="top"/>
    </xf>
    <xf numFmtId="1" fontId="3" fillId="4" borderId="1" xfId="0" applyNumberFormat="1" applyFont="1" applyFill="1" applyBorder="1" applyAlignment="1">
      <alignment horizontal="center" vertical="top"/>
    </xf>
    <xf numFmtId="1" fontId="5" fillId="0" borderId="1" xfId="0" applyNumberFormat="1" applyFont="1" applyBorder="1" applyAlignment="1">
      <alignment vertical="top"/>
    </xf>
    <xf numFmtId="1" fontId="6" fillId="0" borderId="1" xfId="0" applyNumberFormat="1" applyFont="1" applyBorder="1" applyAlignment="1">
      <alignment vertical="top"/>
    </xf>
    <xf numFmtId="0" fontId="3" fillId="0" borderId="1" xfId="1" applyNumberFormat="1" applyFont="1" applyBorder="1" applyAlignment="1">
      <alignment vertical="top" wrapText="1"/>
    </xf>
    <xf numFmtId="0" fontId="0" fillId="0" borderId="0" xfId="0" applyFont="1"/>
    <xf numFmtId="3" fontId="2" fillId="4" borderId="1" xfId="1" applyNumberFormat="1" applyFont="1" applyFill="1" applyBorder="1" applyAlignment="1" applyProtection="1">
      <alignment vertical="top"/>
    </xf>
    <xf numFmtId="3" fontId="3" fillId="4" borderId="1" xfId="1" applyNumberFormat="1" applyFont="1" applyFill="1" applyBorder="1" applyAlignment="1" applyProtection="1">
      <alignment vertical="top"/>
    </xf>
    <xf numFmtId="0" fontId="2" fillId="0" borderId="1" xfId="0" applyFont="1" applyBorder="1" applyAlignment="1">
      <alignment horizontal="justify" vertical="top" wrapText="1"/>
    </xf>
    <xf numFmtId="0" fontId="0" fillId="0" borderId="0" xfId="0" applyAlignment="1">
      <alignment horizontal="center"/>
    </xf>
    <xf numFmtId="0" fontId="10" fillId="0" borderId="0" xfId="1" applyFont="1" applyBorder="1" applyAlignment="1">
      <alignment horizontal="center"/>
    </xf>
    <xf numFmtId="0" fontId="9" fillId="0" borderId="0" xfId="1" applyFont="1" applyBorder="1" applyAlignment="1">
      <alignment horizontal="center"/>
    </xf>
    <xf numFmtId="164" fontId="9" fillId="0" borderId="0" xfId="1" applyNumberFormat="1" applyFont="1" applyBorder="1" applyAlignment="1">
      <alignment horizontal="center"/>
    </xf>
    <xf numFmtId="0" fontId="5" fillId="3" borderId="1" xfId="0" applyFont="1" applyFill="1" applyBorder="1" applyAlignment="1">
      <alignment horizontal="justify" vertical="center" wrapText="1"/>
    </xf>
    <xf numFmtId="1" fontId="5" fillId="0" borderId="1" xfId="0" applyNumberFormat="1" applyFont="1" applyBorder="1" applyAlignment="1">
      <alignment vertical="top" wrapText="1"/>
    </xf>
    <xf numFmtId="1" fontId="6" fillId="0" borderId="1" xfId="0" applyNumberFormat="1" applyFont="1" applyBorder="1" applyAlignment="1">
      <alignment vertical="top" wrapText="1"/>
    </xf>
    <xf numFmtId="0" fontId="9" fillId="0" borderId="0" xfId="1" applyFont="1" applyBorder="1" applyAlignment="1">
      <alignment horizontal="center"/>
    </xf>
    <xf numFmtId="49" fontId="3" fillId="0" borderId="1" xfId="0" applyNumberFormat="1" applyFont="1" applyBorder="1" applyAlignment="1" applyProtection="1">
      <alignment vertical="top" wrapText="1"/>
    </xf>
    <xf numFmtId="0" fontId="6" fillId="0" borderId="1" xfId="0" applyFont="1" applyBorder="1" applyAlignment="1">
      <alignment vertical="top" wrapText="1"/>
    </xf>
    <xf numFmtId="166" fontId="3" fillId="0" borderId="1" xfId="1" applyNumberFormat="1" applyFont="1" applyBorder="1" applyAlignment="1">
      <alignment vertical="top" wrapText="1"/>
    </xf>
    <xf numFmtId="3" fontId="3" fillId="4" borderId="1" xfId="1" applyNumberFormat="1" applyFont="1" applyFill="1" applyBorder="1" applyAlignment="1">
      <alignment vertical="top" wrapText="1"/>
    </xf>
    <xf numFmtId="3" fontId="3" fillId="4" borderId="1" xfId="1" applyNumberFormat="1" applyFont="1" applyFill="1" applyBorder="1" applyAlignment="1" applyProtection="1">
      <alignment vertical="top" wrapText="1"/>
    </xf>
    <xf numFmtId="3" fontId="3" fillId="0" borderId="1" xfId="1" applyNumberFormat="1" applyFont="1" applyFill="1" applyBorder="1" applyAlignment="1" applyProtection="1">
      <alignment vertical="top" wrapText="1"/>
    </xf>
    <xf numFmtId="0" fontId="0" fillId="0" borderId="0" xfId="0" applyAlignment="1">
      <alignment vertical="top" wrapText="1"/>
    </xf>
    <xf numFmtId="0" fontId="2" fillId="0" borderId="1" xfId="1" applyFont="1" applyBorder="1" applyAlignment="1">
      <alignment vertical="top" wrapText="1"/>
    </xf>
    <xf numFmtId="49" fontId="2" fillId="0" borderId="1" xfId="0" applyNumberFormat="1" applyFont="1" applyBorder="1" applyAlignment="1" applyProtection="1">
      <alignment vertical="top" wrapText="1"/>
    </xf>
    <xf numFmtId="165" fontId="3" fillId="0" borderId="1" xfId="0" applyNumberFormat="1" applyFont="1" applyBorder="1" applyAlignment="1" applyProtection="1">
      <alignment vertical="top" wrapText="1"/>
    </xf>
    <xf numFmtId="49" fontId="3" fillId="4" borderId="1" xfId="1" applyNumberFormat="1" applyFont="1" applyFill="1" applyBorder="1" applyAlignment="1">
      <alignment vertical="top" wrapText="1"/>
    </xf>
    <xf numFmtId="49" fontId="2" fillId="4" borderId="1" xfId="1" applyNumberFormat="1" applyFont="1" applyFill="1" applyBorder="1" applyAlignment="1">
      <alignment vertical="top" wrapText="1"/>
    </xf>
    <xf numFmtId="0" fontId="3" fillId="0" borderId="1" xfId="1" applyFont="1" applyBorder="1" applyAlignment="1">
      <alignment vertical="top" wrapText="1"/>
    </xf>
    <xf numFmtId="0" fontId="12" fillId="0" borderId="1" xfId="0" applyFont="1" applyBorder="1" applyAlignment="1">
      <alignment vertical="top" wrapText="1"/>
    </xf>
    <xf numFmtId="0" fontId="5" fillId="0" borderId="0" xfId="0" applyFont="1" applyAlignment="1">
      <alignment horizontal="justify" vertical="center" wrapText="1"/>
    </xf>
    <xf numFmtId="0" fontId="5" fillId="0" borderId="1" xfId="0" applyFont="1" applyBorder="1"/>
    <xf numFmtId="49" fontId="11" fillId="0" borderId="4" xfId="0" applyNumberFormat="1" applyFont="1" applyBorder="1" applyAlignment="1" applyProtection="1">
      <alignment horizontal="center" vertical="center"/>
    </xf>
    <xf numFmtId="49" fontId="11" fillId="0" borderId="1" xfId="0" applyNumberFormat="1" applyFont="1" applyBorder="1" applyAlignment="1" applyProtection="1">
      <alignment horizontal="center" vertical="center"/>
    </xf>
    <xf numFmtId="0" fontId="5" fillId="0" borderId="1" xfId="0" applyFont="1" applyBorder="1" applyAlignment="1">
      <alignment horizontal="justify" vertical="center" wrapText="1"/>
    </xf>
    <xf numFmtId="49" fontId="11" fillId="0" borderId="1" xfId="0" applyNumberFormat="1" applyFont="1" applyBorder="1" applyAlignment="1" applyProtection="1">
      <alignment vertical="top"/>
    </xf>
    <xf numFmtId="0" fontId="6" fillId="0" borderId="0" xfId="0" applyFont="1" applyAlignment="1">
      <alignment vertical="top" wrapText="1"/>
    </xf>
    <xf numFmtId="0" fontId="9" fillId="0" borderId="0" xfId="1" applyFont="1" applyBorder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center"/>
    </xf>
    <xf numFmtId="49" fontId="3" fillId="2" borderId="2" xfId="0" applyNumberFormat="1" applyFont="1" applyFill="1" applyBorder="1" applyAlignment="1">
      <alignment horizontal="center" vertical="top" wrapText="1"/>
    </xf>
    <xf numFmtId="49" fontId="3" fillId="2" borderId="3" xfId="0" applyNumberFormat="1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justify" vertical="top" wrapText="1"/>
    </xf>
    <xf numFmtId="49" fontId="9" fillId="0" borderId="0" xfId="1" applyNumberFormat="1" applyFont="1" applyFill="1" applyBorder="1" applyAlignment="1" applyProtection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1"/>
  <sheetViews>
    <sheetView topLeftCell="B70" zoomScale="75" zoomScaleNormal="75" workbookViewId="0">
      <selection activeCell="E39" sqref="E39"/>
    </sheetView>
  </sheetViews>
  <sheetFormatPr defaultRowHeight="15" x14ac:dyDescent="0.25"/>
  <cols>
    <col min="1" max="1" width="32" customWidth="1"/>
    <col min="2" max="2" width="33.140625" customWidth="1"/>
    <col min="3" max="3" width="10.5703125" customWidth="1"/>
    <col min="4" max="4" width="10.28515625" customWidth="1"/>
    <col min="5" max="5" width="12.28515625" customWidth="1"/>
    <col min="6" max="6" width="9.7109375" customWidth="1"/>
    <col min="7" max="7" width="8.85546875" customWidth="1"/>
  </cols>
  <sheetData>
    <row r="1" spans="1:9" x14ac:dyDescent="0.25">
      <c r="E1" t="s">
        <v>21</v>
      </c>
    </row>
    <row r="2" spans="1:9" hidden="1" x14ac:dyDescent="0.25">
      <c r="C2" t="s">
        <v>22</v>
      </c>
    </row>
    <row r="3" spans="1:9" hidden="1" x14ac:dyDescent="0.25">
      <c r="C3" t="s">
        <v>23</v>
      </c>
    </row>
    <row r="4" spans="1:9" ht="16.5" x14ac:dyDescent="0.25">
      <c r="A4" s="77" t="s">
        <v>24</v>
      </c>
      <c r="B4" s="77"/>
      <c r="C4" s="77"/>
      <c r="D4" s="77"/>
      <c r="E4" s="77"/>
      <c r="F4" s="55"/>
    </row>
    <row r="5" spans="1:9" ht="16.5" x14ac:dyDescent="0.25">
      <c r="A5" s="49"/>
      <c r="B5" s="50" t="s">
        <v>201</v>
      </c>
      <c r="C5" s="50"/>
      <c r="D5" s="55"/>
      <c r="E5" s="51"/>
      <c r="F5" s="51"/>
    </row>
    <row r="6" spans="1:9" ht="26.25" customHeight="1" x14ac:dyDescent="0.25">
      <c r="A6" s="1"/>
      <c r="B6" s="1"/>
      <c r="C6" s="1"/>
      <c r="D6" s="1"/>
      <c r="E6" s="2" t="s">
        <v>0</v>
      </c>
      <c r="F6" s="2"/>
    </row>
    <row r="7" spans="1:9" ht="94.5" customHeight="1" x14ac:dyDescent="0.25">
      <c r="A7" s="63" t="s">
        <v>1</v>
      </c>
      <c r="B7" s="63" t="s">
        <v>2</v>
      </c>
      <c r="C7" s="63" t="s">
        <v>20</v>
      </c>
      <c r="D7" s="63" t="s">
        <v>200</v>
      </c>
      <c r="E7" s="16" t="s">
        <v>3</v>
      </c>
      <c r="F7" s="16" t="s">
        <v>170</v>
      </c>
      <c r="G7" s="16" t="s">
        <v>171</v>
      </c>
    </row>
    <row r="8" spans="1:9" ht="55.5" customHeight="1" x14ac:dyDescent="0.25">
      <c r="A8" s="30" t="s">
        <v>112</v>
      </c>
      <c r="B8" s="30" t="s">
        <v>4</v>
      </c>
      <c r="C8" s="31">
        <f>C9+C18+C26+C29+C31+C42+C51</f>
        <v>38261.800000000003</v>
      </c>
      <c r="D8" s="31">
        <f t="shared" ref="D8:E8" si="0">D9+D18+D26+D29+D31+D42+D51</f>
        <v>24866.3</v>
      </c>
      <c r="E8" s="31">
        <f t="shared" si="0"/>
        <v>30854.6</v>
      </c>
      <c r="F8" s="31">
        <f t="shared" ref="F8" si="1">E8/D8*100</f>
        <v>124.08199048511439</v>
      </c>
      <c r="G8" s="54">
        <f t="shared" ref="G8" si="2">E8/C8*100</f>
        <v>80.640743509191921</v>
      </c>
      <c r="I8" s="19"/>
    </row>
    <row r="9" spans="1:9" s="36" customFormat="1" ht="32.25" customHeight="1" x14ac:dyDescent="0.25">
      <c r="A9" s="30" t="s">
        <v>113</v>
      </c>
      <c r="B9" s="30" t="s">
        <v>5</v>
      </c>
      <c r="C9" s="31">
        <f t="shared" ref="C9" si="3">C10</f>
        <v>7748.7</v>
      </c>
      <c r="D9" s="31">
        <f t="shared" ref="D9" si="4">D10</f>
        <v>5639.5999999999995</v>
      </c>
      <c r="E9" s="31">
        <f t="shared" ref="E9" si="5">E10</f>
        <v>8976.2999999999993</v>
      </c>
      <c r="F9" s="31">
        <f t="shared" ref="F9:F65" si="6">E9/D9*100</f>
        <v>159.16554365557843</v>
      </c>
      <c r="G9" s="54">
        <f t="shared" ref="G9:G65" si="7">E9/C9*100</f>
        <v>115.84265747802857</v>
      </c>
    </row>
    <row r="10" spans="1:9" ht="23.25" customHeight="1" x14ac:dyDescent="0.25">
      <c r="A10" s="32" t="s">
        <v>6</v>
      </c>
      <c r="B10" s="32" t="s">
        <v>7</v>
      </c>
      <c r="C10" s="33">
        <f>C11+C12+C13+C14</f>
        <v>7748.7</v>
      </c>
      <c r="D10" s="33">
        <f t="shared" ref="D10:E10" si="8">D11+D12+D13+D14</f>
        <v>5639.5999999999995</v>
      </c>
      <c r="E10" s="33">
        <f t="shared" si="8"/>
        <v>8976.2999999999993</v>
      </c>
      <c r="F10" s="31">
        <f t="shared" si="6"/>
        <v>159.16554365557843</v>
      </c>
      <c r="G10" s="53">
        <f t="shared" si="7"/>
        <v>115.84265747802857</v>
      </c>
    </row>
    <row r="11" spans="1:9" ht="144.75" customHeight="1" x14ac:dyDescent="0.25">
      <c r="A11" s="32" t="s">
        <v>8</v>
      </c>
      <c r="B11" s="43" t="s">
        <v>98</v>
      </c>
      <c r="C11" s="33">
        <v>5648</v>
      </c>
      <c r="D11" s="33">
        <v>4148</v>
      </c>
      <c r="E11" s="33">
        <v>5314.2</v>
      </c>
      <c r="F11" s="31">
        <f t="shared" si="6"/>
        <v>128.11475409836066</v>
      </c>
      <c r="G11" s="53">
        <f t="shared" si="7"/>
        <v>94.089943342776209</v>
      </c>
    </row>
    <row r="12" spans="1:9" ht="247.5" customHeight="1" x14ac:dyDescent="0.25">
      <c r="A12" s="32" t="s">
        <v>114</v>
      </c>
      <c r="B12" s="34" t="s">
        <v>99</v>
      </c>
      <c r="C12" s="33">
        <v>16.3</v>
      </c>
      <c r="D12" s="33">
        <v>15.7</v>
      </c>
      <c r="E12" s="33">
        <v>5</v>
      </c>
      <c r="F12" s="31">
        <f t="shared" si="6"/>
        <v>31.847133757961789</v>
      </c>
      <c r="G12" s="53">
        <f t="shared" si="7"/>
        <v>30.674846625766872</v>
      </c>
    </row>
    <row r="13" spans="1:9" ht="101.25" customHeight="1" x14ac:dyDescent="0.25">
      <c r="A13" s="32" t="s">
        <v>115</v>
      </c>
      <c r="B13" s="32" t="s">
        <v>25</v>
      </c>
      <c r="C13" s="33">
        <v>84.4</v>
      </c>
      <c r="D13" s="33">
        <v>75.900000000000006</v>
      </c>
      <c r="E13" s="33">
        <v>96.1</v>
      </c>
      <c r="F13" s="31">
        <f t="shared" si="6"/>
        <v>126.61396574440052</v>
      </c>
      <c r="G13" s="53">
        <f t="shared" si="7"/>
        <v>113.86255924170614</v>
      </c>
    </row>
    <row r="14" spans="1:9" ht="199.5" customHeight="1" x14ac:dyDescent="0.25">
      <c r="A14" s="32" t="s">
        <v>196</v>
      </c>
      <c r="B14" s="70" t="s">
        <v>197</v>
      </c>
      <c r="C14" s="33">
        <v>2000</v>
      </c>
      <c r="D14" s="33">
        <v>1400</v>
      </c>
      <c r="E14" s="33">
        <v>3561</v>
      </c>
      <c r="F14" s="31">
        <f t="shared" si="6"/>
        <v>254.35714285714286</v>
      </c>
      <c r="G14" s="53">
        <f t="shared" si="7"/>
        <v>178.05</v>
      </c>
    </row>
    <row r="15" spans="1:9" s="36" customFormat="1" ht="34.5" customHeight="1" x14ac:dyDescent="0.25">
      <c r="A15" s="30" t="s">
        <v>164</v>
      </c>
      <c r="B15" s="30" t="s">
        <v>162</v>
      </c>
      <c r="C15" s="31">
        <f>C16</f>
        <v>0.5</v>
      </c>
      <c r="D15" s="31">
        <f t="shared" ref="D15:E16" si="9">D16</f>
        <v>0.5</v>
      </c>
      <c r="E15" s="31">
        <f t="shared" si="9"/>
        <v>0.7</v>
      </c>
      <c r="F15" s="31"/>
      <c r="G15" s="54">
        <f t="shared" si="7"/>
        <v>140</v>
      </c>
    </row>
    <row r="16" spans="1:9" ht="39" customHeight="1" x14ac:dyDescent="0.25">
      <c r="A16" s="32" t="s">
        <v>165</v>
      </c>
      <c r="B16" s="32" t="s">
        <v>163</v>
      </c>
      <c r="C16" s="33">
        <f>C17</f>
        <v>0.5</v>
      </c>
      <c r="D16" s="33">
        <v>0.5</v>
      </c>
      <c r="E16" s="33">
        <f t="shared" si="9"/>
        <v>0.7</v>
      </c>
      <c r="F16" s="31"/>
      <c r="G16" s="54">
        <f t="shared" si="7"/>
        <v>140</v>
      </c>
    </row>
    <row r="17" spans="1:7" ht="37.5" customHeight="1" x14ac:dyDescent="0.25">
      <c r="A17" s="32" t="s">
        <v>166</v>
      </c>
      <c r="B17" s="32" t="s">
        <v>163</v>
      </c>
      <c r="C17" s="33">
        <v>0.5</v>
      </c>
      <c r="D17" s="33">
        <v>0.5</v>
      </c>
      <c r="E17" s="33">
        <v>0.7</v>
      </c>
      <c r="F17" s="31"/>
      <c r="G17" s="54">
        <f t="shared" si="7"/>
        <v>140</v>
      </c>
    </row>
    <row r="18" spans="1:7" s="36" customFormat="1" ht="15.75" x14ac:dyDescent="0.25">
      <c r="A18" s="30" t="s">
        <v>9</v>
      </c>
      <c r="B18" s="30" t="s">
        <v>10</v>
      </c>
      <c r="C18" s="31">
        <f>C19+C21</f>
        <v>20033.7</v>
      </c>
      <c r="D18" s="31">
        <f>D19+D21</f>
        <v>10020</v>
      </c>
      <c r="E18" s="31">
        <f>E19+E21</f>
        <v>10097.200000000001</v>
      </c>
      <c r="F18" s="31">
        <f t="shared" si="6"/>
        <v>100.77045908183632</v>
      </c>
      <c r="G18" s="54">
        <f t="shared" si="7"/>
        <v>50.40107418998987</v>
      </c>
    </row>
    <row r="19" spans="1:7" ht="31.5" x14ac:dyDescent="0.25">
      <c r="A19" s="32" t="s">
        <v>116</v>
      </c>
      <c r="B19" s="32" t="s">
        <v>11</v>
      </c>
      <c r="C19" s="33">
        <f>C20</f>
        <v>3205.7</v>
      </c>
      <c r="D19" s="33">
        <f>D20</f>
        <v>429</v>
      </c>
      <c r="E19" s="33">
        <f>E20</f>
        <v>904.9</v>
      </c>
      <c r="F19" s="31">
        <f t="shared" si="6"/>
        <v>210.93240093240092</v>
      </c>
      <c r="G19" s="54">
        <f t="shared" si="7"/>
        <v>28.227844152603176</v>
      </c>
    </row>
    <row r="20" spans="1:7" ht="98.25" customHeight="1" x14ac:dyDescent="0.25">
      <c r="A20" s="32" t="s">
        <v>117</v>
      </c>
      <c r="B20" s="32" t="s">
        <v>100</v>
      </c>
      <c r="C20" s="33">
        <v>3205.7</v>
      </c>
      <c r="D20" s="33">
        <v>429</v>
      </c>
      <c r="E20" s="33">
        <v>904.9</v>
      </c>
      <c r="F20" s="31">
        <f t="shared" si="6"/>
        <v>210.93240093240092</v>
      </c>
      <c r="G20" s="54">
        <f t="shared" si="7"/>
        <v>28.227844152603176</v>
      </c>
    </row>
    <row r="21" spans="1:7" ht="15.75" x14ac:dyDescent="0.25">
      <c r="A21" s="32" t="s">
        <v>118</v>
      </c>
      <c r="B21" s="32" t="s">
        <v>12</v>
      </c>
      <c r="C21" s="33">
        <f>C22+C24</f>
        <v>16828</v>
      </c>
      <c r="D21" s="33">
        <f>D22+D24</f>
        <v>9591</v>
      </c>
      <c r="E21" s="33">
        <f>E22+E24</f>
        <v>9192.3000000000011</v>
      </c>
      <c r="F21" s="31">
        <f t="shared" si="6"/>
        <v>95.842977791679701</v>
      </c>
      <c r="G21" s="54">
        <f t="shared" si="7"/>
        <v>54.625029712384134</v>
      </c>
    </row>
    <row r="22" spans="1:7" ht="43.5" customHeight="1" x14ac:dyDescent="0.25">
      <c r="A22" s="32" t="s">
        <v>102</v>
      </c>
      <c r="B22" s="32" t="s">
        <v>101</v>
      </c>
      <c r="C22" s="33">
        <f>C23</f>
        <v>10128</v>
      </c>
      <c r="D22" s="33">
        <f t="shared" ref="D22:E22" si="10">D23</f>
        <v>8133</v>
      </c>
      <c r="E22" s="33">
        <f t="shared" si="10"/>
        <v>7730.6</v>
      </c>
      <c r="F22" s="31">
        <f t="shared" si="6"/>
        <v>95.052256240009839</v>
      </c>
      <c r="G22" s="54">
        <f t="shared" si="7"/>
        <v>76.328988941548175</v>
      </c>
    </row>
    <row r="23" spans="1:7" ht="72" customHeight="1" x14ac:dyDescent="0.25">
      <c r="A23" s="32" t="s">
        <v>103</v>
      </c>
      <c r="B23" s="32" t="s">
        <v>104</v>
      </c>
      <c r="C23" s="33">
        <v>10128</v>
      </c>
      <c r="D23" s="33">
        <v>8133</v>
      </c>
      <c r="E23" s="33">
        <v>7730.6</v>
      </c>
      <c r="F23" s="31">
        <f t="shared" si="6"/>
        <v>95.052256240009839</v>
      </c>
      <c r="G23" s="54">
        <f t="shared" si="7"/>
        <v>76.328988941548175</v>
      </c>
    </row>
    <row r="24" spans="1:7" ht="36.75" customHeight="1" x14ac:dyDescent="0.25">
      <c r="A24" s="32" t="s">
        <v>105</v>
      </c>
      <c r="B24" s="32" t="s">
        <v>106</v>
      </c>
      <c r="C24" s="33">
        <f>C25</f>
        <v>6700</v>
      </c>
      <c r="D24" s="33">
        <f>D25</f>
        <v>1458</v>
      </c>
      <c r="E24" s="33">
        <f>E25</f>
        <v>1461.7</v>
      </c>
      <c r="F24" s="31">
        <f t="shared" si="6"/>
        <v>100.25377229080934</v>
      </c>
      <c r="G24" s="54">
        <f t="shared" si="7"/>
        <v>21.816417910447761</v>
      </c>
    </row>
    <row r="25" spans="1:7" ht="96.75" customHeight="1" x14ac:dyDescent="0.25">
      <c r="A25" s="32" t="s">
        <v>107</v>
      </c>
      <c r="B25" s="32" t="s">
        <v>108</v>
      </c>
      <c r="C25" s="33">
        <v>6700</v>
      </c>
      <c r="D25" s="33">
        <v>1458</v>
      </c>
      <c r="E25" s="33">
        <v>1461.7</v>
      </c>
      <c r="F25" s="31">
        <f t="shared" si="6"/>
        <v>100.25377229080934</v>
      </c>
      <c r="G25" s="54">
        <f t="shared" si="7"/>
        <v>21.816417910447761</v>
      </c>
    </row>
    <row r="26" spans="1:7" ht="41.25" customHeight="1" x14ac:dyDescent="0.25">
      <c r="A26" s="64" t="s">
        <v>133</v>
      </c>
      <c r="B26" s="64" t="s">
        <v>132</v>
      </c>
      <c r="C26" s="31">
        <f t="shared" ref="C26:E27" si="11">C27</f>
        <v>6.4</v>
      </c>
      <c r="D26" s="31">
        <f t="shared" si="11"/>
        <v>4.8</v>
      </c>
      <c r="E26" s="31">
        <f t="shared" si="11"/>
        <v>4.8</v>
      </c>
      <c r="F26" s="31">
        <f t="shared" si="6"/>
        <v>100</v>
      </c>
      <c r="G26" s="54">
        <f t="shared" ref="G26:G28" si="12">E26/C26*100</f>
        <v>74.999999999999986</v>
      </c>
    </row>
    <row r="27" spans="1:7" ht="96" customHeight="1" x14ac:dyDescent="0.25">
      <c r="A27" s="56" t="s">
        <v>136</v>
      </c>
      <c r="B27" s="56" t="s">
        <v>134</v>
      </c>
      <c r="C27" s="33">
        <f t="shared" si="11"/>
        <v>6.4</v>
      </c>
      <c r="D27" s="33">
        <f t="shared" si="11"/>
        <v>4.8</v>
      </c>
      <c r="E27" s="33">
        <f t="shared" si="11"/>
        <v>4.8</v>
      </c>
      <c r="F27" s="31">
        <f t="shared" si="6"/>
        <v>100</v>
      </c>
      <c r="G27" s="54">
        <f t="shared" si="12"/>
        <v>74.999999999999986</v>
      </c>
    </row>
    <row r="28" spans="1:7" ht="200.25" customHeight="1" x14ac:dyDescent="0.25">
      <c r="A28" s="56" t="s">
        <v>137</v>
      </c>
      <c r="B28" s="65" t="s">
        <v>135</v>
      </c>
      <c r="C28" s="33">
        <v>6.4</v>
      </c>
      <c r="D28" s="33">
        <v>4.8</v>
      </c>
      <c r="E28" s="33">
        <v>4.8</v>
      </c>
      <c r="F28" s="31">
        <f t="shared" si="6"/>
        <v>100</v>
      </c>
      <c r="G28" s="54">
        <f t="shared" si="12"/>
        <v>74.999999999999986</v>
      </c>
    </row>
    <row r="29" spans="1:7" ht="109.5" customHeight="1" x14ac:dyDescent="0.25">
      <c r="A29" s="64" t="s">
        <v>204</v>
      </c>
      <c r="B29" s="76" t="s">
        <v>205</v>
      </c>
      <c r="C29" s="31">
        <f>C30</f>
        <v>0</v>
      </c>
      <c r="D29" s="31">
        <f>D30</f>
        <v>0</v>
      </c>
      <c r="E29" s="31">
        <f>E30</f>
        <v>-7.1</v>
      </c>
      <c r="F29" s="31"/>
      <c r="G29" s="54"/>
    </row>
    <row r="30" spans="1:7" ht="94.5" customHeight="1" x14ac:dyDescent="0.25">
      <c r="A30" s="75" t="s">
        <v>202</v>
      </c>
      <c r="B30" s="21" t="s">
        <v>203</v>
      </c>
      <c r="C30" s="33"/>
      <c r="D30" s="33"/>
      <c r="E30" s="33">
        <v>-7.1</v>
      </c>
      <c r="F30" s="31"/>
      <c r="G30" s="54"/>
    </row>
    <row r="31" spans="1:7" s="36" customFormat="1" ht="125.25" customHeight="1" x14ac:dyDescent="0.25">
      <c r="A31" s="30" t="s">
        <v>120</v>
      </c>
      <c r="B31" s="30" t="s">
        <v>13</v>
      </c>
      <c r="C31" s="31">
        <f>C32+C39+C37</f>
        <v>3230</v>
      </c>
      <c r="D31" s="31">
        <f>D32+D39+D37</f>
        <v>2046.9</v>
      </c>
      <c r="E31" s="31">
        <f>E32+E39+E37</f>
        <v>3551.5999999999995</v>
      </c>
      <c r="F31" s="31">
        <f t="shared" si="6"/>
        <v>173.51116322243391</v>
      </c>
      <c r="G31" s="54">
        <f t="shared" si="7"/>
        <v>109.9566563467492</v>
      </c>
    </row>
    <row r="32" spans="1:7" ht="287.25" customHeight="1" x14ac:dyDescent="0.25">
      <c r="A32" s="32" t="s">
        <v>119</v>
      </c>
      <c r="B32" s="34" t="s">
        <v>26</v>
      </c>
      <c r="C32" s="33">
        <f>C33+C35</f>
        <v>2879</v>
      </c>
      <c r="D32" s="33">
        <f>D33+D35</f>
        <v>1760</v>
      </c>
      <c r="E32" s="33">
        <f>E33+E35</f>
        <v>3077.8999999999996</v>
      </c>
      <c r="F32" s="31">
        <f t="shared" si="6"/>
        <v>174.88068181818178</v>
      </c>
      <c r="G32" s="54">
        <f t="shared" si="7"/>
        <v>106.90864883640153</v>
      </c>
    </row>
    <row r="33" spans="1:7" ht="144.75" customHeight="1" x14ac:dyDescent="0.25">
      <c r="A33" s="66" t="s">
        <v>121</v>
      </c>
      <c r="B33" s="34" t="s">
        <v>94</v>
      </c>
      <c r="C33" s="33">
        <f>C34</f>
        <v>79</v>
      </c>
      <c r="D33" s="33">
        <f t="shared" ref="D33:E33" si="13">D34</f>
        <v>60</v>
      </c>
      <c r="E33" s="33">
        <f t="shared" si="13"/>
        <v>76.7</v>
      </c>
      <c r="F33" s="31">
        <f t="shared" si="6"/>
        <v>127.83333333333333</v>
      </c>
      <c r="G33" s="54">
        <f t="shared" si="7"/>
        <v>97.088607594936718</v>
      </c>
    </row>
    <row r="34" spans="1:7" ht="151.5" customHeight="1" x14ac:dyDescent="0.25">
      <c r="A34" s="66" t="s">
        <v>122</v>
      </c>
      <c r="B34" s="37" t="s">
        <v>97</v>
      </c>
      <c r="C34" s="33">
        <v>79</v>
      </c>
      <c r="D34" s="33">
        <v>60</v>
      </c>
      <c r="E34" s="33">
        <v>76.7</v>
      </c>
      <c r="F34" s="31">
        <f t="shared" si="6"/>
        <v>127.83333333333333</v>
      </c>
      <c r="G34" s="54">
        <f t="shared" si="7"/>
        <v>97.088607594936718</v>
      </c>
    </row>
    <row r="35" spans="1:7" ht="99" customHeight="1" x14ac:dyDescent="0.25">
      <c r="A35" s="32" t="s">
        <v>123</v>
      </c>
      <c r="B35" s="37" t="s">
        <v>95</v>
      </c>
      <c r="C35" s="33">
        <f>C36</f>
        <v>2800</v>
      </c>
      <c r="D35" s="33">
        <f>D36</f>
        <v>1700</v>
      </c>
      <c r="E35" s="33">
        <f>E36</f>
        <v>3001.2</v>
      </c>
      <c r="F35" s="31">
        <f t="shared" si="6"/>
        <v>176.54117647058823</v>
      </c>
      <c r="G35" s="54">
        <f t="shared" si="7"/>
        <v>107.18571428571428</v>
      </c>
    </row>
    <row r="36" spans="1:7" ht="90" customHeight="1" x14ac:dyDescent="0.25">
      <c r="A36" s="32" t="s">
        <v>124</v>
      </c>
      <c r="B36" s="32" t="s">
        <v>109</v>
      </c>
      <c r="C36" s="33">
        <v>2800</v>
      </c>
      <c r="D36" s="33">
        <v>1700</v>
      </c>
      <c r="E36" s="33">
        <v>3001.2</v>
      </c>
      <c r="F36" s="31">
        <f t="shared" si="6"/>
        <v>176.54117647058823</v>
      </c>
      <c r="G36" s="54">
        <f t="shared" si="7"/>
        <v>107.18571428571428</v>
      </c>
    </row>
    <row r="37" spans="1:7" ht="105" customHeight="1" x14ac:dyDescent="0.25">
      <c r="A37" s="56" t="s">
        <v>151</v>
      </c>
      <c r="B37" s="56" t="s">
        <v>149</v>
      </c>
      <c r="C37" s="58">
        <f>C38</f>
        <v>1</v>
      </c>
      <c r="D37" s="58">
        <f>D38</f>
        <v>0.9</v>
      </c>
      <c r="E37" s="58">
        <f>E38</f>
        <v>23</v>
      </c>
      <c r="F37" s="31">
        <f t="shared" ref="F37:F38" si="14">E37/D37*100</f>
        <v>2555.5555555555552</v>
      </c>
      <c r="G37" s="54">
        <f t="shared" ref="G37:G38" si="15">E37/C37*100</f>
        <v>2300</v>
      </c>
    </row>
    <row r="38" spans="1:7" ht="102.75" customHeight="1" x14ac:dyDescent="0.25">
      <c r="A38" s="56" t="s">
        <v>152</v>
      </c>
      <c r="B38" s="56" t="s">
        <v>150</v>
      </c>
      <c r="C38" s="58">
        <v>1</v>
      </c>
      <c r="D38" s="58">
        <v>0.9</v>
      </c>
      <c r="E38" s="58">
        <v>23</v>
      </c>
      <c r="F38" s="31">
        <f t="shared" si="14"/>
        <v>2555.5555555555552</v>
      </c>
      <c r="G38" s="54">
        <f t="shared" si="15"/>
        <v>2300</v>
      </c>
    </row>
    <row r="39" spans="1:7" ht="207.75" customHeight="1" x14ac:dyDescent="0.25">
      <c r="A39" s="56" t="s">
        <v>139</v>
      </c>
      <c r="B39" s="65" t="s">
        <v>138</v>
      </c>
      <c r="C39" s="33">
        <f>C40+C41</f>
        <v>350</v>
      </c>
      <c r="D39" s="33">
        <f t="shared" ref="D39:E39" si="16">D40+D41</f>
        <v>286</v>
      </c>
      <c r="E39" s="33">
        <f t="shared" si="16"/>
        <v>450.7</v>
      </c>
      <c r="F39" s="31">
        <f t="shared" si="6"/>
        <v>157.58741258741259</v>
      </c>
      <c r="G39" s="54">
        <f t="shared" si="7"/>
        <v>128.77142857142857</v>
      </c>
    </row>
    <row r="40" spans="1:7" ht="188.25" customHeight="1" x14ac:dyDescent="0.25">
      <c r="A40" s="56" t="s">
        <v>141</v>
      </c>
      <c r="B40" s="56" t="s">
        <v>140</v>
      </c>
      <c r="C40" s="33">
        <v>300</v>
      </c>
      <c r="D40" s="33">
        <v>246</v>
      </c>
      <c r="E40" s="33">
        <v>419.7</v>
      </c>
      <c r="F40" s="31">
        <f t="shared" si="6"/>
        <v>170.60975609756096</v>
      </c>
      <c r="G40" s="54">
        <f t="shared" si="7"/>
        <v>139.9</v>
      </c>
    </row>
    <row r="41" spans="1:7" ht="243" customHeight="1" x14ac:dyDescent="0.25">
      <c r="A41" s="56" t="s">
        <v>193</v>
      </c>
      <c r="B41" s="69" t="s">
        <v>194</v>
      </c>
      <c r="C41" s="33">
        <v>50</v>
      </c>
      <c r="D41" s="33">
        <v>40</v>
      </c>
      <c r="E41" s="33">
        <v>31</v>
      </c>
      <c r="F41" s="31">
        <f t="shared" ref="F41" si="17">E41/D41*100</f>
        <v>77.5</v>
      </c>
      <c r="G41" s="54">
        <f t="shared" ref="G41" si="18">E41/C41*100</f>
        <v>62</v>
      </c>
    </row>
    <row r="42" spans="1:7" s="36" customFormat="1" ht="72" customHeight="1" x14ac:dyDescent="0.25">
      <c r="A42" s="30" t="s">
        <v>125</v>
      </c>
      <c r="B42" s="30" t="s">
        <v>14</v>
      </c>
      <c r="C42" s="31">
        <f>C46+C43</f>
        <v>223</v>
      </c>
      <c r="D42" s="31">
        <f>D46+D43</f>
        <v>145</v>
      </c>
      <c r="E42" s="31">
        <f>E46+E43</f>
        <v>1052.8</v>
      </c>
      <c r="F42" s="31">
        <f t="shared" si="6"/>
        <v>726.06896551724139</v>
      </c>
      <c r="G42" s="54">
        <f t="shared" si="7"/>
        <v>472.10762331838561</v>
      </c>
    </row>
    <row r="43" spans="1:7" s="44" customFormat="1" ht="33" customHeight="1" x14ac:dyDescent="0.25">
      <c r="A43" s="32" t="s">
        <v>155</v>
      </c>
      <c r="B43" s="32" t="s">
        <v>153</v>
      </c>
      <c r="C43" s="33">
        <f>C45</f>
        <v>23</v>
      </c>
      <c r="D43" s="33">
        <f>D45</f>
        <v>16</v>
      </c>
      <c r="E43" s="33">
        <f>E45</f>
        <v>22.8</v>
      </c>
      <c r="F43" s="31">
        <f t="shared" si="6"/>
        <v>142.5</v>
      </c>
      <c r="G43" s="54">
        <f t="shared" si="7"/>
        <v>99.130434782608702</v>
      </c>
    </row>
    <row r="44" spans="1:7" s="44" customFormat="1" ht="33" customHeight="1" x14ac:dyDescent="0.25">
      <c r="A44" s="32" t="s">
        <v>158</v>
      </c>
      <c r="B44" s="32" t="s">
        <v>157</v>
      </c>
      <c r="C44" s="33">
        <f>C45</f>
        <v>23</v>
      </c>
      <c r="D44" s="33">
        <f>D45</f>
        <v>16</v>
      </c>
      <c r="E44" s="33">
        <f>E45</f>
        <v>22.8</v>
      </c>
      <c r="F44" s="31">
        <f t="shared" si="6"/>
        <v>142.5</v>
      </c>
      <c r="G44" s="54">
        <f t="shared" si="7"/>
        <v>99.130434782608702</v>
      </c>
    </row>
    <row r="45" spans="1:7" s="44" customFormat="1" ht="69" customHeight="1" x14ac:dyDescent="0.25">
      <c r="A45" s="32" t="s">
        <v>156</v>
      </c>
      <c r="B45" s="32" t="s">
        <v>154</v>
      </c>
      <c r="C45" s="33">
        <v>23</v>
      </c>
      <c r="D45" s="33">
        <v>16</v>
      </c>
      <c r="E45" s="33">
        <v>22.8</v>
      </c>
      <c r="F45" s="31">
        <f t="shared" si="6"/>
        <v>142.5</v>
      </c>
      <c r="G45" s="54">
        <f t="shared" si="7"/>
        <v>99.130434782608702</v>
      </c>
    </row>
    <row r="46" spans="1:7" ht="31.5" customHeight="1" x14ac:dyDescent="0.25">
      <c r="A46" s="32" t="s">
        <v>126</v>
      </c>
      <c r="B46" s="32" t="s">
        <v>27</v>
      </c>
      <c r="C46" s="33">
        <f>C49+C47</f>
        <v>200</v>
      </c>
      <c r="D46" s="33">
        <f>D49+D47</f>
        <v>129</v>
      </c>
      <c r="E46" s="33">
        <f>E49+E47</f>
        <v>1030</v>
      </c>
      <c r="F46" s="31">
        <f t="shared" si="6"/>
        <v>798.44961240310079</v>
      </c>
      <c r="G46" s="54">
        <f t="shared" si="7"/>
        <v>515</v>
      </c>
    </row>
    <row r="47" spans="1:7" ht="71.25" customHeight="1" x14ac:dyDescent="0.25">
      <c r="A47" s="56" t="s">
        <v>144</v>
      </c>
      <c r="B47" s="56" t="s">
        <v>142</v>
      </c>
      <c r="C47" s="33">
        <f>C48</f>
        <v>200</v>
      </c>
      <c r="D47" s="33">
        <f>D48</f>
        <v>129</v>
      </c>
      <c r="E47" s="33">
        <f>E48</f>
        <v>414.7</v>
      </c>
      <c r="F47" s="31">
        <f t="shared" si="6"/>
        <v>321.47286821705427</v>
      </c>
      <c r="G47" s="54">
        <f t="shared" si="7"/>
        <v>207.35000000000002</v>
      </c>
    </row>
    <row r="48" spans="1:7" ht="85.5" customHeight="1" x14ac:dyDescent="0.25">
      <c r="A48" s="56" t="s">
        <v>145</v>
      </c>
      <c r="B48" s="56" t="s">
        <v>143</v>
      </c>
      <c r="C48" s="33">
        <v>200</v>
      </c>
      <c r="D48" s="33">
        <v>129</v>
      </c>
      <c r="E48" s="33">
        <v>414.7</v>
      </c>
      <c r="F48" s="31">
        <f t="shared" si="6"/>
        <v>321.47286821705427</v>
      </c>
      <c r="G48" s="54">
        <f t="shared" si="7"/>
        <v>207.35000000000002</v>
      </c>
    </row>
    <row r="49" spans="1:7" ht="61.5" customHeight="1" x14ac:dyDescent="0.25">
      <c r="A49" s="32" t="s">
        <v>127</v>
      </c>
      <c r="B49" s="32" t="s">
        <v>28</v>
      </c>
      <c r="C49" s="33">
        <f t="shared" ref="C49:E49" si="19">C50</f>
        <v>0</v>
      </c>
      <c r="D49" s="33">
        <f t="shared" si="19"/>
        <v>0</v>
      </c>
      <c r="E49" s="33">
        <f t="shared" si="19"/>
        <v>615.29999999999995</v>
      </c>
      <c r="F49" s="31"/>
      <c r="G49" s="54"/>
    </row>
    <row r="50" spans="1:7" ht="67.5" customHeight="1" x14ac:dyDescent="0.25">
      <c r="A50" s="32" t="s">
        <v>128</v>
      </c>
      <c r="B50" s="32" t="s">
        <v>110</v>
      </c>
      <c r="C50" s="33"/>
      <c r="D50" s="33"/>
      <c r="E50" s="33">
        <v>615.29999999999995</v>
      </c>
      <c r="F50" s="31"/>
      <c r="G50" s="54"/>
    </row>
    <row r="51" spans="1:7" ht="40.5" customHeight="1" x14ac:dyDescent="0.25">
      <c r="A51" s="30" t="s">
        <v>129</v>
      </c>
      <c r="B51" s="38" t="s">
        <v>88</v>
      </c>
      <c r="C51" s="31">
        <f>C52+C53+C54</f>
        <v>7020</v>
      </c>
      <c r="D51" s="31">
        <f t="shared" ref="D51" si="20">D52+D53+D54</f>
        <v>7010</v>
      </c>
      <c r="E51" s="31">
        <f>E52+E53+E54+E55+E56</f>
        <v>7179</v>
      </c>
      <c r="F51" s="31"/>
      <c r="G51" s="54">
        <f t="shared" ref="G51" si="21">E51/C51*100</f>
        <v>102.26495726495726</v>
      </c>
    </row>
    <row r="52" spans="1:7" ht="136.5" customHeight="1" x14ac:dyDescent="0.25">
      <c r="A52" s="21" t="s">
        <v>187</v>
      </c>
      <c r="B52" s="21" t="s">
        <v>186</v>
      </c>
      <c r="C52" s="33">
        <v>10</v>
      </c>
      <c r="D52" s="33">
        <v>5</v>
      </c>
      <c r="E52" s="33">
        <v>2</v>
      </c>
      <c r="F52" s="31"/>
      <c r="G52" s="54">
        <f t="shared" ref="G52:G53" si="22">E52/C52*100</f>
        <v>20</v>
      </c>
    </row>
    <row r="53" spans="1:7" ht="167.25" customHeight="1" x14ac:dyDescent="0.25">
      <c r="A53" s="21" t="s">
        <v>188</v>
      </c>
      <c r="B53" s="21" t="s">
        <v>189</v>
      </c>
      <c r="C53" s="33">
        <v>10</v>
      </c>
      <c r="D53" s="33">
        <v>5</v>
      </c>
      <c r="E53" s="33">
        <v>86</v>
      </c>
      <c r="F53" s="31"/>
      <c r="G53" s="54">
        <f t="shared" si="22"/>
        <v>860</v>
      </c>
    </row>
    <row r="54" spans="1:7" ht="135" customHeight="1" x14ac:dyDescent="0.25">
      <c r="A54" s="21" t="s">
        <v>192</v>
      </c>
      <c r="B54" s="21" t="s">
        <v>191</v>
      </c>
      <c r="C54" s="33">
        <v>7000</v>
      </c>
      <c r="D54" s="33">
        <v>7000</v>
      </c>
      <c r="E54" s="33">
        <v>7084.1</v>
      </c>
      <c r="F54" s="31"/>
      <c r="G54" s="54"/>
    </row>
    <row r="55" spans="1:7" ht="142.5" customHeight="1" x14ac:dyDescent="0.25">
      <c r="A55" s="72" t="s">
        <v>206</v>
      </c>
      <c r="B55" s="70" t="s">
        <v>198</v>
      </c>
      <c r="C55" s="33"/>
      <c r="D55" s="33"/>
      <c r="E55" s="33">
        <v>3.9</v>
      </c>
      <c r="F55" s="31"/>
      <c r="G55" s="54"/>
    </row>
    <row r="56" spans="1:7" ht="162.75" customHeight="1" x14ac:dyDescent="0.25">
      <c r="A56" s="73" t="s">
        <v>207</v>
      </c>
      <c r="B56" s="74" t="s">
        <v>208</v>
      </c>
      <c r="C56" s="33"/>
      <c r="D56" s="33"/>
      <c r="E56" s="33">
        <v>3</v>
      </c>
      <c r="F56" s="31"/>
      <c r="G56" s="54"/>
    </row>
    <row r="57" spans="1:7" ht="42.75" customHeight="1" x14ac:dyDescent="0.25">
      <c r="A57" s="67" t="s">
        <v>130</v>
      </c>
      <c r="B57" s="30" t="s">
        <v>96</v>
      </c>
      <c r="C57" s="31">
        <f>C58+C69</f>
        <v>21999.7</v>
      </c>
      <c r="D57" s="31">
        <f t="shared" ref="D57:E57" si="23">D58+D69</f>
        <v>21188.7</v>
      </c>
      <c r="E57" s="31">
        <f t="shared" si="23"/>
        <v>20959.900000000001</v>
      </c>
      <c r="F57" s="31">
        <f t="shared" si="6"/>
        <v>98.920179152095216</v>
      </c>
      <c r="G57" s="54">
        <f t="shared" si="7"/>
        <v>95.273571912344266</v>
      </c>
    </row>
    <row r="58" spans="1:7" ht="83.25" customHeight="1" x14ac:dyDescent="0.25">
      <c r="A58" s="67" t="s">
        <v>131</v>
      </c>
      <c r="B58" s="30" t="s">
        <v>15</v>
      </c>
      <c r="C58" s="31">
        <f>C59+C62+C65</f>
        <v>21959.8</v>
      </c>
      <c r="D58" s="31">
        <f t="shared" ref="D58" si="24">D59+D62+D65</f>
        <v>21148.799999999999</v>
      </c>
      <c r="E58" s="31">
        <f>E59+E62+E65</f>
        <v>20920</v>
      </c>
      <c r="F58" s="31">
        <f t="shared" ref="F58" si="25">E58/D58*100</f>
        <v>98.918141927674384</v>
      </c>
      <c r="G58" s="54">
        <f t="shared" ref="G58" si="26">E58/C58*100</f>
        <v>95.264984198398892</v>
      </c>
    </row>
    <row r="59" spans="1:7" ht="57.75" customHeight="1" x14ac:dyDescent="0.25">
      <c r="A59" s="32" t="s">
        <v>173</v>
      </c>
      <c r="B59" s="32" t="s">
        <v>16</v>
      </c>
      <c r="C59" s="33">
        <f t="shared" ref="C59:E60" si="27">C60</f>
        <v>418</v>
      </c>
      <c r="D59" s="33">
        <f t="shared" si="27"/>
        <v>313</v>
      </c>
      <c r="E59" s="33">
        <f t="shared" si="27"/>
        <v>313</v>
      </c>
      <c r="F59" s="31">
        <f t="shared" si="6"/>
        <v>100</v>
      </c>
      <c r="G59" s="54">
        <f t="shared" si="7"/>
        <v>74.880382775119614</v>
      </c>
    </row>
    <row r="60" spans="1:7" ht="31.5" x14ac:dyDescent="0.25">
      <c r="A60" s="32" t="s">
        <v>172</v>
      </c>
      <c r="B60" s="32" t="s">
        <v>17</v>
      </c>
      <c r="C60" s="33">
        <f t="shared" si="27"/>
        <v>418</v>
      </c>
      <c r="D60" s="33">
        <f t="shared" si="27"/>
        <v>313</v>
      </c>
      <c r="E60" s="33">
        <f t="shared" si="27"/>
        <v>313</v>
      </c>
      <c r="F60" s="31">
        <f t="shared" si="6"/>
        <v>100</v>
      </c>
      <c r="G60" s="54">
        <f t="shared" si="7"/>
        <v>74.880382775119614</v>
      </c>
    </row>
    <row r="61" spans="1:7" ht="47.25" x14ac:dyDescent="0.25">
      <c r="A61" s="32" t="s">
        <v>190</v>
      </c>
      <c r="B61" s="32" t="s">
        <v>29</v>
      </c>
      <c r="C61" s="33">
        <v>418</v>
      </c>
      <c r="D61" s="33">
        <v>313</v>
      </c>
      <c r="E61" s="33">
        <v>313</v>
      </c>
      <c r="F61" s="31">
        <f t="shared" si="6"/>
        <v>100</v>
      </c>
      <c r="G61" s="54">
        <f t="shared" si="7"/>
        <v>74.880382775119614</v>
      </c>
    </row>
    <row r="62" spans="1:7" ht="63" x14ac:dyDescent="0.25">
      <c r="A62" s="32" t="s">
        <v>175</v>
      </c>
      <c r="B62" s="32" t="s">
        <v>18</v>
      </c>
      <c r="C62" s="33">
        <f t="shared" ref="C62:E63" si="28">C63</f>
        <v>1360</v>
      </c>
      <c r="D62" s="33">
        <f t="shared" si="28"/>
        <v>1229</v>
      </c>
      <c r="E62" s="33">
        <f t="shared" si="28"/>
        <v>1000</v>
      </c>
      <c r="F62" s="31">
        <f t="shared" ref="F62" si="29">E62/D62*100</f>
        <v>81.366965012205057</v>
      </c>
      <c r="G62" s="54">
        <f t="shared" ref="G62" si="30">E62/C62*100</f>
        <v>73.529411764705884</v>
      </c>
    </row>
    <row r="63" spans="1:7" ht="65.25" customHeight="1" x14ac:dyDescent="0.25">
      <c r="A63" s="32" t="s">
        <v>176</v>
      </c>
      <c r="B63" s="32" t="s">
        <v>30</v>
      </c>
      <c r="C63" s="33">
        <f t="shared" si="28"/>
        <v>1360</v>
      </c>
      <c r="D63" s="33">
        <f t="shared" si="28"/>
        <v>1229</v>
      </c>
      <c r="E63" s="33">
        <f t="shared" si="28"/>
        <v>1000</v>
      </c>
      <c r="F63" s="31">
        <f t="shared" si="6"/>
        <v>81.366965012205057</v>
      </c>
      <c r="G63" s="54">
        <f t="shared" si="7"/>
        <v>73.529411764705884</v>
      </c>
    </row>
    <row r="64" spans="1:7" ht="67.5" customHeight="1" x14ac:dyDescent="0.25">
      <c r="A64" s="32" t="s">
        <v>174</v>
      </c>
      <c r="B64" s="32" t="s">
        <v>31</v>
      </c>
      <c r="C64" s="33">
        <v>1360</v>
      </c>
      <c r="D64" s="59">
        <v>1229</v>
      </c>
      <c r="E64" s="33">
        <v>1000</v>
      </c>
      <c r="F64" s="31">
        <f t="shared" si="6"/>
        <v>81.366965012205057</v>
      </c>
      <c r="G64" s="54">
        <f t="shared" si="7"/>
        <v>73.529411764705884</v>
      </c>
    </row>
    <row r="65" spans="1:7" ht="42" customHeight="1" x14ac:dyDescent="0.25">
      <c r="A65" s="32" t="s">
        <v>177</v>
      </c>
      <c r="B65" s="32" t="s">
        <v>19</v>
      </c>
      <c r="C65" s="33">
        <f>C66+C68</f>
        <v>20181.8</v>
      </c>
      <c r="D65" s="33">
        <f>D66+D68</f>
        <v>19606.8</v>
      </c>
      <c r="E65" s="33">
        <f>E66+E68</f>
        <v>19607</v>
      </c>
      <c r="F65" s="31">
        <f t="shared" si="6"/>
        <v>100.0010200542669</v>
      </c>
      <c r="G65" s="54">
        <f t="shared" si="7"/>
        <v>97.151889326026421</v>
      </c>
    </row>
    <row r="66" spans="1:7" ht="122.25" customHeight="1" x14ac:dyDescent="0.25">
      <c r="A66" s="56" t="s">
        <v>178</v>
      </c>
      <c r="B66" s="56" t="s">
        <v>146</v>
      </c>
      <c r="C66" s="33">
        <f>C67</f>
        <v>140</v>
      </c>
      <c r="D66" s="33">
        <f t="shared" ref="D66:E66" si="31">D67</f>
        <v>105</v>
      </c>
      <c r="E66" s="33">
        <f t="shared" si="31"/>
        <v>105</v>
      </c>
      <c r="F66" s="31">
        <f t="shared" ref="F66:F71" si="32">E66/D66*100</f>
        <v>100</v>
      </c>
      <c r="G66" s="54">
        <f t="shared" ref="G66:G71" si="33">E66/C66*100</f>
        <v>75</v>
      </c>
    </row>
    <row r="67" spans="1:7" ht="144" customHeight="1" x14ac:dyDescent="0.25">
      <c r="A67" s="56" t="s">
        <v>179</v>
      </c>
      <c r="B67" s="56" t="s">
        <v>147</v>
      </c>
      <c r="C67" s="33">
        <v>140</v>
      </c>
      <c r="D67" s="33">
        <v>105</v>
      </c>
      <c r="E67" s="33">
        <v>105</v>
      </c>
      <c r="F67" s="33">
        <f t="shared" si="32"/>
        <v>100</v>
      </c>
      <c r="G67" s="53">
        <f t="shared" si="33"/>
        <v>75</v>
      </c>
    </row>
    <row r="68" spans="1:7" ht="49.5" customHeight="1" x14ac:dyDescent="0.25">
      <c r="A68" s="32" t="s">
        <v>180</v>
      </c>
      <c r="B68" s="32" t="s">
        <v>111</v>
      </c>
      <c r="C68" s="33">
        <v>20041.8</v>
      </c>
      <c r="D68" s="33">
        <v>19501.8</v>
      </c>
      <c r="E68" s="33">
        <v>19502</v>
      </c>
      <c r="F68" s="33">
        <f t="shared" si="32"/>
        <v>100.00102554635984</v>
      </c>
      <c r="G68" s="53">
        <f t="shared" si="33"/>
        <v>97.306629145086774</v>
      </c>
    </row>
    <row r="69" spans="1:7" s="36" customFormat="1" ht="153.75" customHeight="1" x14ac:dyDescent="0.25">
      <c r="A69" s="57" t="s">
        <v>183</v>
      </c>
      <c r="B69" s="57" t="s">
        <v>181</v>
      </c>
      <c r="C69" s="57">
        <f>C70</f>
        <v>39.9</v>
      </c>
      <c r="D69" s="57">
        <f t="shared" ref="D69:G69" si="34">D70</f>
        <v>39.9</v>
      </c>
      <c r="E69" s="54">
        <f t="shared" si="34"/>
        <v>39.9</v>
      </c>
      <c r="F69" s="57">
        <f t="shared" si="34"/>
        <v>0</v>
      </c>
      <c r="G69" s="57">
        <f t="shared" si="34"/>
        <v>0</v>
      </c>
    </row>
    <row r="70" spans="1:7" ht="129" customHeight="1" x14ac:dyDescent="0.25">
      <c r="A70" s="21" t="s">
        <v>184</v>
      </c>
      <c r="B70" s="21" t="s">
        <v>182</v>
      </c>
      <c r="C70" s="21">
        <v>39.9</v>
      </c>
      <c r="D70" s="21">
        <v>39.9</v>
      </c>
      <c r="E70" s="33">
        <v>39.9</v>
      </c>
      <c r="F70" s="33"/>
      <c r="G70" s="53"/>
    </row>
    <row r="71" spans="1:7" ht="35.25" customHeight="1" x14ac:dyDescent="0.25">
      <c r="A71" s="68"/>
      <c r="B71" s="30" t="s">
        <v>93</v>
      </c>
      <c r="C71" s="31">
        <f>C8+C57</f>
        <v>60261.5</v>
      </c>
      <c r="D71" s="31">
        <f>D8+D57</f>
        <v>46055</v>
      </c>
      <c r="E71" s="31">
        <f>E8+E57</f>
        <v>51814.5</v>
      </c>
      <c r="F71" s="31">
        <f t="shared" si="32"/>
        <v>112.50569970687221</v>
      </c>
      <c r="G71" s="54">
        <f t="shared" si="33"/>
        <v>85.982758477634974</v>
      </c>
    </row>
  </sheetData>
  <mergeCells count="1">
    <mergeCell ref="A4:E4"/>
  </mergeCells>
  <pageMargins left="0.9055118110236221" right="0.19685039370078741" top="0.74803149606299213" bottom="0.55118110236220474" header="0.31496062992125984" footer="0.31496062992125984"/>
  <pageSetup paperSize="9"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tabSelected="1" workbookViewId="0">
      <selection activeCell="H5" sqref="H5"/>
    </sheetView>
  </sheetViews>
  <sheetFormatPr defaultRowHeight="15" x14ac:dyDescent="0.25"/>
  <cols>
    <col min="1" max="1" width="28.140625" customWidth="1"/>
    <col min="2" max="2" width="27.5703125" customWidth="1"/>
    <col min="3" max="4" width="14.28515625" customWidth="1"/>
    <col min="5" max="6" width="9.140625" hidden="1" customWidth="1"/>
  </cols>
  <sheetData>
    <row r="1" spans="1:6" ht="21.75" x14ac:dyDescent="0.55000000000000004">
      <c r="A1" s="22"/>
      <c r="B1" s="22"/>
      <c r="C1" s="78" t="s">
        <v>168</v>
      </c>
      <c r="D1" s="78"/>
      <c r="E1" s="22"/>
      <c r="F1" s="22"/>
    </row>
    <row r="2" spans="1:6" ht="15.75" x14ac:dyDescent="0.25">
      <c r="A2" s="79" t="s">
        <v>86</v>
      </c>
      <c r="B2" s="79"/>
      <c r="C2" s="79"/>
      <c r="D2" s="79"/>
      <c r="E2" s="79"/>
      <c r="F2" s="79"/>
    </row>
    <row r="3" spans="1:6" ht="15.75" x14ac:dyDescent="0.25">
      <c r="A3" s="80" t="s">
        <v>87</v>
      </c>
      <c r="B3" s="80"/>
      <c r="C3" s="80"/>
      <c r="D3" s="80"/>
      <c r="E3" s="23"/>
      <c r="F3" s="23"/>
    </row>
    <row r="4" spans="1:6" ht="15.75" x14ac:dyDescent="0.25">
      <c r="A4" s="80" t="s">
        <v>209</v>
      </c>
      <c r="B4" s="80"/>
      <c r="C4" s="80"/>
      <c r="D4" s="80"/>
      <c r="E4" s="23"/>
      <c r="F4" s="23"/>
    </row>
    <row r="5" spans="1:6" ht="15.75" x14ac:dyDescent="0.25">
      <c r="A5" s="23"/>
      <c r="B5" s="23"/>
      <c r="C5" s="23"/>
      <c r="D5" s="23" t="s">
        <v>92</v>
      </c>
      <c r="E5" s="23"/>
      <c r="F5" s="23"/>
    </row>
    <row r="6" spans="1:6" ht="15.75" x14ac:dyDescent="0.25">
      <c r="A6" s="81" t="s">
        <v>75</v>
      </c>
      <c r="B6" s="83" t="s">
        <v>76</v>
      </c>
      <c r="C6" s="24" t="s">
        <v>77</v>
      </c>
      <c r="D6" s="24" t="s">
        <v>78</v>
      </c>
      <c r="E6" s="23"/>
      <c r="F6" s="23"/>
    </row>
    <row r="7" spans="1:6" ht="15.75" x14ac:dyDescent="0.25">
      <c r="A7" s="82"/>
      <c r="B7" s="83"/>
      <c r="C7" s="25"/>
      <c r="D7" s="26"/>
      <c r="E7" s="23"/>
      <c r="F7" s="23"/>
    </row>
    <row r="8" spans="1:6" ht="52.5" customHeight="1" x14ac:dyDescent="0.25">
      <c r="A8" s="47" t="s">
        <v>79</v>
      </c>
      <c r="B8" s="47" t="s">
        <v>80</v>
      </c>
      <c r="C8" s="39">
        <f>-(C9+C10)</f>
        <v>-12625.5</v>
      </c>
      <c r="D8" s="39">
        <f>-(D9+D10)</f>
        <v>577.90000000000146</v>
      </c>
      <c r="E8" s="23"/>
      <c r="F8" s="23"/>
    </row>
    <row r="9" spans="1:6" ht="50.25" customHeight="1" x14ac:dyDescent="0.25">
      <c r="A9" s="27" t="s">
        <v>81</v>
      </c>
      <c r="B9" s="27" t="s">
        <v>82</v>
      </c>
      <c r="C9" s="40">
        <f>-'Приложение 1'!C71</f>
        <v>-60261.5</v>
      </c>
      <c r="D9" s="40">
        <f>-'Приложение 1'!E71</f>
        <v>-51814.5</v>
      </c>
      <c r="E9" s="23"/>
      <c r="F9" s="23"/>
    </row>
    <row r="10" spans="1:6" ht="51.75" customHeight="1" x14ac:dyDescent="0.25">
      <c r="A10" s="27" t="s">
        <v>83</v>
      </c>
      <c r="B10" s="27" t="s">
        <v>84</v>
      </c>
      <c r="C10" s="40">
        <f>'Приложение 2'!E34</f>
        <v>72887</v>
      </c>
      <c r="D10" s="40">
        <f>'Приложение 2'!G34</f>
        <v>51236.6</v>
      </c>
      <c r="E10" s="23"/>
      <c r="F10" s="23"/>
    </row>
    <row r="11" spans="1:6" ht="52.5" customHeight="1" x14ac:dyDescent="0.25">
      <c r="A11" s="28"/>
      <c r="B11" s="29" t="s">
        <v>85</v>
      </c>
      <c r="C11" s="39">
        <f>-C8</f>
        <v>12625.5</v>
      </c>
      <c r="D11" s="39">
        <f>-D8</f>
        <v>-577.90000000000146</v>
      </c>
      <c r="E11" s="23"/>
      <c r="F11" s="23"/>
    </row>
    <row r="12" spans="1:6" ht="15.75" x14ac:dyDescent="0.25">
      <c r="A12" s="20"/>
      <c r="B12" s="20"/>
      <c r="C12" s="20"/>
      <c r="D12" s="20"/>
      <c r="E12" s="20"/>
      <c r="F12" s="20"/>
    </row>
    <row r="13" spans="1:6" ht="15.75" x14ac:dyDescent="0.25">
      <c r="A13" s="20"/>
      <c r="B13" s="20"/>
      <c r="C13" s="20"/>
      <c r="D13" s="20"/>
      <c r="E13" s="20"/>
      <c r="F13" s="20"/>
    </row>
  </sheetData>
  <mergeCells count="6">
    <mergeCell ref="C1:D1"/>
    <mergeCell ref="A2:F2"/>
    <mergeCell ref="A3:D3"/>
    <mergeCell ref="A4:D4"/>
    <mergeCell ref="A6:A7"/>
    <mergeCell ref="B6:B7"/>
  </mergeCells>
  <pageMargins left="1.1023622047244095" right="0.39370078740157483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7"/>
  <sheetViews>
    <sheetView topLeftCell="B1" workbookViewId="0">
      <selection activeCell="E34" sqref="E34"/>
    </sheetView>
  </sheetViews>
  <sheetFormatPr defaultRowHeight="15" x14ac:dyDescent="0.25"/>
  <cols>
    <col min="1" max="1" width="29.5703125" customWidth="1"/>
    <col min="2" max="2" width="7.28515625" customWidth="1"/>
    <col min="3" max="3" width="5.85546875" customWidth="1"/>
    <col min="4" max="4" width="11.28515625" customWidth="1"/>
    <col min="5" max="6" width="11.7109375" customWidth="1"/>
    <col min="7" max="7" width="9.140625" customWidth="1"/>
    <col min="8" max="8" width="7.28515625" customWidth="1"/>
    <col min="9" max="9" width="8.7109375" customWidth="1"/>
  </cols>
  <sheetData>
    <row r="1" spans="1:9" x14ac:dyDescent="0.25">
      <c r="G1" s="48" t="s">
        <v>32</v>
      </c>
    </row>
    <row r="2" spans="1:9" ht="39" customHeight="1" x14ac:dyDescent="0.25">
      <c r="A2" s="84" t="s">
        <v>74</v>
      </c>
      <c r="B2" s="84"/>
      <c r="C2" s="84"/>
      <c r="D2" s="84"/>
      <c r="E2" s="84"/>
      <c r="F2" s="84"/>
      <c r="G2" s="84"/>
      <c r="H2" s="84"/>
    </row>
    <row r="3" spans="1:9" ht="39.75" customHeight="1" x14ac:dyDescent="0.25">
      <c r="A3" s="84" t="s">
        <v>199</v>
      </c>
      <c r="B3" s="84"/>
      <c r="C3" s="84"/>
      <c r="D3" s="84"/>
      <c r="E3" s="84"/>
      <c r="F3" s="84"/>
      <c r="G3" s="84"/>
    </row>
    <row r="4" spans="1:9" ht="15.75" x14ac:dyDescent="0.25">
      <c r="A4" s="6"/>
      <c r="B4" s="6"/>
      <c r="C4" s="6"/>
      <c r="D4" s="6"/>
      <c r="E4" s="3"/>
      <c r="F4" s="3"/>
      <c r="G4" s="4" t="s">
        <v>0</v>
      </c>
    </row>
    <row r="5" spans="1:9" ht="70.5" customHeight="1" x14ac:dyDescent="0.25">
      <c r="A5" s="7" t="s">
        <v>33</v>
      </c>
      <c r="B5" s="8" t="s">
        <v>34</v>
      </c>
      <c r="C5" s="8" t="s">
        <v>35</v>
      </c>
      <c r="D5" s="7" t="s">
        <v>160</v>
      </c>
      <c r="E5" s="7" t="s">
        <v>161</v>
      </c>
      <c r="F5" s="7" t="s">
        <v>200</v>
      </c>
      <c r="G5" s="7" t="s">
        <v>91</v>
      </c>
      <c r="H5" s="7" t="s">
        <v>171</v>
      </c>
      <c r="I5" s="7" t="s">
        <v>170</v>
      </c>
    </row>
    <row r="6" spans="1:9" ht="15.75" x14ac:dyDescent="0.25">
      <c r="A6" s="17">
        <v>1</v>
      </c>
      <c r="B6" s="18" t="s">
        <v>36</v>
      </c>
      <c r="C6" s="17">
        <v>3</v>
      </c>
      <c r="D6" s="18" t="s">
        <v>37</v>
      </c>
      <c r="E6" s="17">
        <v>5</v>
      </c>
      <c r="F6" s="18" t="s">
        <v>38</v>
      </c>
      <c r="G6" s="17">
        <v>7</v>
      </c>
      <c r="H6" s="18" t="s">
        <v>185</v>
      </c>
      <c r="I6" s="17">
        <v>9</v>
      </c>
    </row>
    <row r="7" spans="1:9" ht="33" customHeight="1" x14ac:dyDescent="0.25">
      <c r="A7" s="10" t="s">
        <v>39</v>
      </c>
      <c r="B7" s="11" t="s">
        <v>40</v>
      </c>
      <c r="C7" s="11"/>
      <c r="D7" s="12">
        <f>D9+D12+D10+D8+D11</f>
        <v>18356</v>
      </c>
      <c r="E7" s="12">
        <f t="shared" ref="E7:G7" si="0">E9+E12+E10+E8+E11</f>
        <v>21562.800000000003</v>
      </c>
      <c r="F7" s="12">
        <f t="shared" si="0"/>
        <v>17872</v>
      </c>
      <c r="G7" s="12">
        <f t="shared" si="0"/>
        <v>15718.4</v>
      </c>
      <c r="H7" s="42">
        <f t="shared" ref="H7:H8" si="1">G7/E7*100</f>
        <v>72.895913332220303</v>
      </c>
      <c r="I7" s="42">
        <f>G7/F7*100</f>
        <v>87.949865711727838</v>
      </c>
    </row>
    <row r="8" spans="1:9" ht="87" customHeight="1" x14ac:dyDescent="0.25">
      <c r="A8" s="52" t="s">
        <v>148</v>
      </c>
      <c r="B8" s="9" t="s">
        <v>40</v>
      </c>
      <c r="C8" s="9" t="s">
        <v>41</v>
      </c>
      <c r="D8" s="46">
        <v>2090</v>
      </c>
      <c r="E8" s="14">
        <v>2136.4</v>
      </c>
      <c r="F8" s="14">
        <v>1650.4</v>
      </c>
      <c r="G8" s="14">
        <v>1516.9</v>
      </c>
      <c r="H8" s="41">
        <f t="shared" si="1"/>
        <v>71.002621231979035</v>
      </c>
      <c r="I8" s="41">
        <f t="shared" ref="I8" si="2">G8/F8*100</f>
        <v>91.911051866214251</v>
      </c>
    </row>
    <row r="9" spans="1:9" ht="124.5" customHeight="1" x14ac:dyDescent="0.25">
      <c r="A9" s="13" t="s">
        <v>43</v>
      </c>
      <c r="B9" s="9" t="s">
        <v>40</v>
      </c>
      <c r="C9" s="9" t="s">
        <v>44</v>
      </c>
      <c r="D9" s="46">
        <v>13879</v>
      </c>
      <c r="E9" s="14">
        <v>15626.7</v>
      </c>
      <c r="F9" s="14">
        <v>12980.8</v>
      </c>
      <c r="G9" s="14">
        <v>11895.9</v>
      </c>
      <c r="H9" s="41">
        <f t="shared" ref="H9:H34" si="3">G9/E9*100</f>
        <v>76.125477548042767</v>
      </c>
      <c r="I9" s="41">
        <f t="shared" ref="I9:I34" si="4">G9/F9*100</f>
        <v>91.642271662763463</v>
      </c>
    </row>
    <row r="10" spans="1:9" ht="94.5" customHeight="1" x14ac:dyDescent="0.25">
      <c r="A10" s="35" t="s">
        <v>89</v>
      </c>
      <c r="B10" s="9" t="s">
        <v>40</v>
      </c>
      <c r="C10" s="9" t="s">
        <v>90</v>
      </c>
      <c r="D10" s="46">
        <v>18</v>
      </c>
      <c r="E10" s="14">
        <v>18</v>
      </c>
      <c r="F10" s="14">
        <v>18</v>
      </c>
      <c r="G10" s="14">
        <v>18</v>
      </c>
      <c r="H10" s="41">
        <f t="shared" si="3"/>
        <v>100</v>
      </c>
      <c r="I10" s="41">
        <f t="shared" si="4"/>
        <v>100</v>
      </c>
    </row>
    <row r="11" spans="1:9" ht="25.5" customHeight="1" x14ac:dyDescent="0.25">
      <c r="A11" s="35" t="s">
        <v>167</v>
      </c>
      <c r="B11" s="9" t="s">
        <v>40</v>
      </c>
      <c r="C11" s="9" t="s">
        <v>46</v>
      </c>
      <c r="D11" s="46">
        <v>96</v>
      </c>
      <c r="E11" s="14">
        <v>63</v>
      </c>
      <c r="F11" s="14">
        <v>63</v>
      </c>
      <c r="G11" s="14"/>
      <c r="H11" s="41">
        <f t="shared" si="3"/>
        <v>0</v>
      </c>
      <c r="I11" s="41"/>
    </row>
    <row r="12" spans="1:9" ht="36" customHeight="1" x14ac:dyDescent="0.25">
      <c r="A12" s="13" t="s">
        <v>47</v>
      </c>
      <c r="B12" s="9" t="s">
        <v>40</v>
      </c>
      <c r="C12" s="9" t="s">
        <v>48</v>
      </c>
      <c r="D12" s="46">
        <v>2273</v>
      </c>
      <c r="E12" s="14">
        <v>3718.7</v>
      </c>
      <c r="F12" s="14">
        <v>3159.8</v>
      </c>
      <c r="G12" s="14">
        <v>2287.6</v>
      </c>
      <c r="H12" s="41">
        <f t="shared" si="3"/>
        <v>61.516121225159324</v>
      </c>
      <c r="I12" s="41">
        <f t="shared" si="4"/>
        <v>72.396987151085497</v>
      </c>
    </row>
    <row r="13" spans="1:9" ht="31.5" x14ac:dyDescent="0.25">
      <c r="A13" s="15" t="s">
        <v>72</v>
      </c>
      <c r="B13" s="11" t="s">
        <v>41</v>
      </c>
      <c r="C13" s="11"/>
      <c r="D13" s="45">
        <f>D14</f>
        <v>1860</v>
      </c>
      <c r="E13" s="12">
        <f t="shared" ref="E13:G13" si="5">E14</f>
        <v>1876.6</v>
      </c>
      <c r="F13" s="12">
        <f t="shared" si="5"/>
        <v>1633.6</v>
      </c>
      <c r="G13" s="12">
        <f t="shared" si="5"/>
        <v>1298.5999999999999</v>
      </c>
      <c r="H13" s="42">
        <f t="shared" ref="H13:H14" si="6">G13/E13*100</f>
        <v>69.199616327400619</v>
      </c>
      <c r="I13" s="42">
        <f t="shared" ref="I13:I14" si="7">G13/F13*100</f>
        <v>79.493143976493627</v>
      </c>
    </row>
    <row r="14" spans="1:9" ht="31.5" x14ac:dyDescent="0.25">
      <c r="A14" s="5" t="s">
        <v>71</v>
      </c>
      <c r="B14" s="9" t="s">
        <v>41</v>
      </c>
      <c r="C14" s="9" t="s">
        <v>42</v>
      </c>
      <c r="D14" s="46">
        <v>1860</v>
      </c>
      <c r="E14" s="14">
        <v>1876.6</v>
      </c>
      <c r="F14" s="14">
        <v>1633.6</v>
      </c>
      <c r="G14" s="14">
        <v>1298.5999999999999</v>
      </c>
      <c r="H14" s="42">
        <f t="shared" si="6"/>
        <v>69.199616327400619</v>
      </c>
      <c r="I14" s="42">
        <f t="shared" si="7"/>
        <v>79.493143976493627</v>
      </c>
    </row>
    <row r="15" spans="1:9" ht="63" x14ac:dyDescent="0.25">
      <c r="A15" s="10" t="s">
        <v>49</v>
      </c>
      <c r="B15" s="11" t="s">
        <v>42</v>
      </c>
      <c r="C15" s="11"/>
      <c r="D15" s="45">
        <f>D17+D16</f>
        <v>2660.8</v>
      </c>
      <c r="E15" s="45">
        <f t="shared" ref="E15:G15" si="8">E17+E16</f>
        <v>2322.5</v>
      </c>
      <c r="F15" s="45">
        <f t="shared" si="8"/>
        <v>2102.5</v>
      </c>
      <c r="G15" s="45">
        <f t="shared" si="8"/>
        <v>1063.3</v>
      </c>
      <c r="H15" s="42">
        <f t="shared" si="3"/>
        <v>45.782561894510224</v>
      </c>
      <c r="I15" s="42">
        <f t="shared" si="4"/>
        <v>50.573127229488705</v>
      </c>
    </row>
    <row r="16" spans="1:9" s="62" customFormat="1" ht="107.25" customHeight="1" x14ac:dyDescent="0.25">
      <c r="A16" s="21" t="s">
        <v>195</v>
      </c>
      <c r="B16" s="8" t="s">
        <v>42</v>
      </c>
      <c r="C16" s="8" t="s">
        <v>55</v>
      </c>
      <c r="D16" s="60">
        <v>2233.8000000000002</v>
      </c>
      <c r="E16" s="61">
        <v>1895.5</v>
      </c>
      <c r="F16" s="61">
        <v>1675.5</v>
      </c>
      <c r="G16" s="61">
        <v>636.29999999999995</v>
      </c>
      <c r="H16" s="53">
        <f t="shared" si="3"/>
        <v>33.568979161171193</v>
      </c>
      <c r="I16" s="53">
        <f t="shared" si="4"/>
        <v>37.976723366159355</v>
      </c>
    </row>
    <row r="17" spans="1:9" ht="78.75" x14ac:dyDescent="0.25">
      <c r="A17" s="13" t="s">
        <v>51</v>
      </c>
      <c r="B17" s="9" t="s">
        <v>42</v>
      </c>
      <c r="C17" s="9" t="s">
        <v>52</v>
      </c>
      <c r="D17" s="46">
        <v>427</v>
      </c>
      <c r="E17" s="14">
        <v>427</v>
      </c>
      <c r="F17" s="14">
        <v>427</v>
      </c>
      <c r="G17" s="14">
        <v>427</v>
      </c>
      <c r="H17" s="41">
        <f t="shared" si="3"/>
        <v>100</v>
      </c>
      <c r="I17" s="53">
        <f t="shared" si="4"/>
        <v>100</v>
      </c>
    </row>
    <row r="18" spans="1:9" ht="31.5" x14ac:dyDescent="0.25">
      <c r="A18" s="10" t="s">
        <v>53</v>
      </c>
      <c r="B18" s="11" t="s">
        <v>44</v>
      </c>
      <c r="C18" s="11"/>
      <c r="D18" s="45">
        <f>D20+D21+D19</f>
        <v>4226</v>
      </c>
      <c r="E18" s="12">
        <f>E20+E21+E19</f>
        <v>15624</v>
      </c>
      <c r="F18" s="12">
        <f>F20+F21+F19</f>
        <v>13528.3</v>
      </c>
      <c r="G18" s="12">
        <f>G20+G21+G19</f>
        <v>9442.5</v>
      </c>
      <c r="H18" s="42">
        <f t="shared" si="3"/>
        <v>60.435867895545314</v>
      </c>
      <c r="I18" s="42">
        <f t="shared" si="4"/>
        <v>69.798126889557452</v>
      </c>
    </row>
    <row r="19" spans="1:9" ht="31.5" x14ac:dyDescent="0.25">
      <c r="A19" s="13" t="s">
        <v>159</v>
      </c>
      <c r="B19" s="9" t="s">
        <v>44</v>
      </c>
      <c r="C19" s="9" t="s">
        <v>40</v>
      </c>
      <c r="D19" s="46">
        <v>550</v>
      </c>
      <c r="E19" s="14">
        <v>2461.5</v>
      </c>
      <c r="F19" s="14">
        <v>2363</v>
      </c>
      <c r="G19" s="14">
        <v>1921.9</v>
      </c>
      <c r="H19" s="41">
        <f t="shared" si="3"/>
        <v>78.078407475116805</v>
      </c>
      <c r="I19" s="41">
        <f t="shared" si="4"/>
        <v>81.333051206093955</v>
      </c>
    </row>
    <row r="20" spans="1:9" ht="31.5" x14ac:dyDescent="0.25">
      <c r="A20" s="7" t="s">
        <v>73</v>
      </c>
      <c r="B20" s="9" t="s">
        <v>44</v>
      </c>
      <c r="C20" s="9" t="s">
        <v>50</v>
      </c>
      <c r="D20" s="46">
        <v>3676</v>
      </c>
      <c r="E20" s="14">
        <v>13072.3</v>
      </c>
      <c r="F20" s="14">
        <v>11075.3</v>
      </c>
      <c r="G20" s="14">
        <v>7520.6</v>
      </c>
      <c r="H20" s="41">
        <f t="shared" si="3"/>
        <v>57.530809421448417</v>
      </c>
      <c r="I20" s="41">
        <f t="shared" si="4"/>
        <v>67.90425541520321</v>
      </c>
    </row>
    <row r="21" spans="1:9" ht="31.5" x14ac:dyDescent="0.25">
      <c r="A21" s="13" t="s">
        <v>56</v>
      </c>
      <c r="B21" s="9" t="s">
        <v>44</v>
      </c>
      <c r="C21" s="9" t="s">
        <v>57</v>
      </c>
      <c r="D21" s="46"/>
      <c r="E21" s="14">
        <v>90.2</v>
      </c>
      <c r="F21" s="14">
        <v>90</v>
      </c>
      <c r="G21" s="14"/>
      <c r="H21" s="41">
        <f t="shared" si="3"/>
        <v>0</v>
      </c>
      <c r="I21" s="41"/>
    </row>
    <row r="22" spans="1:9" ht="46.5" customHeight="1" x14ac:dyDescent="0.25">
      <c r="A22" s="10" t="s">
        <v>58</v>
      </c>
      <c r="B22" s="11" t="s">
        <v>59</v>
      </c>
      <c r="C22" s="11"/>
      <c r="D22" s="45">
        <f>D23+D24</f>
        <v>15581</v>
      </c>
      <c r="E22" s="45">
        <f t="shared" ref="E22:G22" si="9">E23+E24</f>
        <v>21250.1</v>
      </c>
      <c r="F22" s="45">
        <f t="shared" si="9"/>
        <v>17994.2</v>
      </c>
      <c r="G22" s="45">
        <f t="shared" si="9"/>
        <v>13533.199999999999</v>
      </c>
      <c r="H22" s="42">
        <f t="shared" si="3"/>
        <v>63.68534736307123</v>
      </c>
      <c r="I22" s="42">
        <f t="shared" si="4"/>
        <v>75.208678351913377</v>
      </c>
    </row>
    <row r="23" spans="1:9" ht="15.75" x14ac:dyDescent="0.25">
      <c r="A23" s="7" t="s">
        <v>60</v>
      </c>
      <c r="B23" s="9" t="s">
        <v>59</v>
      </c>
      <c r="C23" s="9" t="s">
        <v>40</v>
      </c>
      <c r="D23" s="46">
        <v>536</v>
      </c>
      <c r="E23" s="14">
        <v>536</v>
      </c>
      <c r="F23" s="14">
        <v>400</v>
      </c>
      <c r="G23" s="14">
        <v>354.8</v>
      </c>
      <c r="H23" s="41">
        <f t="shared" si="3"/>
        <v>66.194029850746276</v>
      </c>
      <c r="I23" s="41">
        <f t="shared" si="4"/>
        <v>88.7</v>
      </c>
    </row>
    <row r="24" spans="1:9" ht="15.75" x14ac:dyDescent="0.25">
      <c r="A24" s="13" t="s">
        <v>61</v>
      </c>
      <c r="B24" s="9" t="s">
        <v>59</v>
      </c>
      <c r="C24" s="9" t="s">
        <v>42</v>
      </c>
      <c r="D24" s="71">
        <v>15045</v>
      </c>
      <c r="E24" s="14">
        <v>20714.099999999999</v>
      </c>
      <c r="F24" s="14">
        <v>17594.2</v>
      </c>
      <c r="G24" s="14">
        <v>13178.4</v>
      </c>
      <c r="H24" s="41">
        <f t="shared" si="3"/>
        <v>63.620432459049638</v>
      </c>
      <c r="I24" s="41">
        <f t="shared" si="4"/>
        <v>74.901956326516682</v>
      </c>
    </row>
    <row r="25" spans="1:9" ht="15.75" x14ac:dyDescent="0.25">
      <c r="A25" s="10" t="s">
        <v>62</v>
      </c>
      <c r="B25" s="11" t="s">
        <v>45</v>
      </c>
      <c r="C25" s="11"/>
      <c r="D25" s="45">
        <f>D26</f>
        <v>96</v>
      </c>
      <c r="E25" s="45">
        <f>E26</f>
        <v>96</v>
      </c>
      <c r="F25" s="12">
        <f t="shared" ref="F25:G25" si="10">F26</f>
        <v>96</v>
      </c>
      <c r="G25" s="12">
        <f t="shared" si="10"/>
        <v>96</v>
      </c>
      <c r="H25" s="42">
        <f t="shared" si="3"/>
        <v>100</v>
      </c>
      <c r="I25" s="42">
        <f t="shared" si="4"/>
        <v>100</v>
      </c>
    </row>
    <row r="26" spans="1:9" ht="31.5" x14ac:dyDescent="0.25">
      <c r="A26" s="7" t="s">
        <v>63</v>
      </c>
      <c r="B26" s="9" t="s">
        <v>45</v>
      </c>
      <c r="C26" s="9" t="s">
        <v>45</v>
      </c>
      <c r="D26" s="46">
        <v>96</v>
      </c>
      <c r="E26" s="14">
        <v>96</v>
      </c>
      <c r="F26" s="14">
        <v>96</v>
      </c>
      <c r="G26" s="14">
        <v>96</v>
      </c>
      <c r="H26" s="41">
        <f t="shared" si="3"/>
        <v>100</v>
      </c>
      <c r="I26" s="41">
        <f t="shared" si="4"/>
        <v>100</v>
      </c>
    </row>
    <row r="27" spans="1:9" ht="31.5" x14ac:dyDescent="0.25">
      <c r="A27" s="10" t="s">
        <v>64</v>
      </c>
      <c r="B27" s="11" t="s">
        <v>54</v>
      </c>
      <c r="C27" s="11"/>
      <c r="D27" s="45">
        <f>D28</f>
        <v>2117</v>
      </c>
      <c r="E27" s="12">
        <f t="shared" ref="E27:G27" si="11">E28</f>
        <v>2117</v>
      </c>
      <c r="F27" s="12">
        <f t="shared" si="11"/>
        <v>2117</v>
      </c>
      <c r="G27" s="12">
        <f t="shared" si="11"/>
        <v>2117</v>
      </c>
      <c r="H27" s="42">
        <f t="shared" si="3"/>
        <v>100</v>
      </c>
      <c r="I27" s="42">
        <f t="shared" si="4"/>
        <v>100</v>
      </c>
    </row>
    <row r="28" spans="1:9" ht="15.75" x14ac:dyDescent="0.25">
      <c r="A28" s="7" t="s">
        <v>65</v>
      </c>
      <c r="B28" s="9" t="s">
        <v>54</v>
      </c>
      <c r="C28" s="9" t="s">
        <v>40</v>
      </c>
      <c r="D28" s="46">
        <v>2117</v>
      </c>
      <c r="E28" s="14">
        <v>2117</v>
      </c>
      <c r="F28" s="14">
        <v>2117</v>
      </c>
      <c r="G28" s="14">
        <v>2117</v>
      </c>
      <c r="H28" s="41">
        <f t="shared" si="3"/>
        <v>100</v>
      </c>
      <c r="I28" s="41">
        <f t="shared" si="4"/>
        <v>100</v>
      </c>
    </row>
    <row r="29" spans="1:9" ht="31.5" x14ac:dyDescent="0.25">
      <c r="A29" s="10" t="s">
        <v>66</v>
      </c>
      <c r="B29" s="11" t="s">
        <v>55</v>
      </c>
      <c r="C29" s="11"/>
      <c r="D29" s="45">
        <f>D30</f>
        <v>276</v>
      </c>
      <c r="E29" s="45">
        <f>E30+E31</f>
        <v>433</v>
      </c>
      <c r="F29" s="45">
        <f t="shared" ref="F29:G29" si="12">F30+F31</f>
        <v>364</v>
      </c>
      <c r="G29" s="45">
        <f t="shared" si="12"/>
        <v>362.6</v>
      </c>
      <c r="H29" s="41">
        <f t="shared" si="3"/>
        <v>83.741339491916861</v>
      </c>
      <c r="I29" s="41">
        <f t="shared" si="4"/>
        <v>99.615384615384613</v>
      </c>
    </row>
    <row r="30" spans="1:9" ht="15.75" x14ac:dyDescent="0.25">
      <c r="A30" s="13" t="s">
        <v>67</v>
      </c>
      <c r="B30" s="9" t="s">
        <v>55</v>
      </c>
      <c r="C30" s="9" t="s">
        <v>40</v>
      </c>
      <c r="D30" s="46">
        <v>276</v>
      </c>
      <c r="E30" s="14">
        <v>276</v>
      </c>
      <c r="F30" s="14">
        <v>207</v>
      </c>
      <c r="G30" s="14">
        <v>207</v>
      </c>
      <c r="H30" s="41">
        <f t="shared" si="3"/>
        <v>75</v>
      </c>
      <c r="I30" s="41">
        <f t="shared" si="4"/>
        <v>100</v>
      </c>
    </row>
    <row r="31" spans="1:9" ht="31.5" x14ac:dyDescent="0.25">
      <c r="A31" s="21" t="s">
        <v>169</v>
      </c>
      <c r="B31" s="9" t="s">
        <v>55</v>
      </c>
      <c r="C31" s="9" t="s">
        <v>42</v>
      </c>
      <c r="D31" s="46"/>
      <c r="E31" s="14">
        <v>157</v>
      </c>
      <c r="F31" s="14">
        <v>157</v>
      </c>
      <c r="G31" s="14">
        <v>155.6</v>
      </c>
      <c r="H31" s="41">
        <f t="shared" si="3"/>
        <v>99.108280254777071</v>
      </c>
      <c r="I31" s="41">
        <f t="shared" si="4"/>
        <v>99.108280254777071</v>
      </c>
    </row>
    <row r="32" spans="1:9" ht="31.5" x14ac:dyDescent="0.25">
      <c r="A32" s="16" t="s">
        <v>68</v>
      </c>
      <c r="B32" s="11" t="s">
        <v>46</v>
      </c>
      <c r="C32" s="11"/>
      <c r="D32" s="45">
        <f>D33</f>
        <v>7605</v>
      </c>
      <c r="E32" s="12">
        <f t="shared" ref="E32:G32" si="13">E33</f>
        <v>7605</v>
      </c>
      <c r="F32" s="12">
        <f t="shared" si="13"/>
        <v>7605</v>
      </c>
      <c r="G32" s="12">
        <f t="shared" si="13"/>
        <v>7605</v>
      </c>
      <c r="H32" s="42">
        <f t="shared" si="3"/>
        <v>100</v>
      </c>
      <c r="I32" s="42">
        <f t="shared" si="4"/>
        <v>100</v>
      </c>
    </row>
    <row r="33" spans="1:9" ht="15.75" x14ac:dyDescent="0.25">
      <c r="A33" s="7" t="s">
        <v>69</v>
      </c>
      <c r="B33" s="9" t="s">
        <v>46</v>
      </c>
      <c r="C33" s="9" t="s">
        <v>41</v>
      </c>
      <c r="D33" s="46">
        <v>7605</v>
      </c>
      <c r="E33" s="14">
        <v>7605</v>
      </c>
      <c r="F33" s="14">
        <v>7605</v>
      </c>
      <c r="G33" s="14">
        <v>7605</v>
      </c>
      <c r="H33" s="41">
        <f t="shared" si="3"/>
        <v>100</v>
      </c>
      <c r="I33" s="41">
        <f t="shared" si="4"/>
        <v>100</v>
      </c>
    </row>
    <row r="34" spans="1:9" ht="15.75" x14ac:dyDescent="0.25">
      <c r="A34" s="16" t="s">
        <v>70</v>
      </c>
      <c r="B34" s="11"/>
      <c r="C34" s="11"/>
      <c r="D34" s="45">
        <f>D7+D13+D15+D18+D22+D25+D27+D29+D32</f>
        <v>52777.8</v>
      </c>
      <c r="E34" s="45">
        <f>E7+E13+E15+E18+E22+E25+E27+E29+E32</f>
        <v>72887</v>
      </c>
      <c r="F34" s="45">
        <f>F7+F13+F15+F18+F22+F25+F27+F29+F32</f>
        <v>63312.599999999991</v>
      </c>
      <c r="G34" s="45">
        <f>G7+G13+G15+G18+G22+G25+G27+G29+G32</f>
        <v>51236.6</v>
      </c>
      <c r="H34" s="42">
        <f t="shared" si="3"/>
        <v>70.29593754716204</v>
      </c>
      <c r="I34" s="42">
        <f t="shared" si="4"/>
        <v>80.926387480533108</v>
      </c>
    </row>
    <row r="37" spans="1:9" x14ac:dyDescent="0.25">
      <c r="D37" s="19"/>
      <c r="E37" s="19"/>
      <c r="F37" s="19"/>
      <c r="G37" s="19"/>
    </row>
  </sheetData>
  <mergeCells count="2">
    <mergeCell ref="A2:H2"/>
    <mergeCell ref="A3:G3"/>
  </mergeCells>
  <pageMargins left="1.1023622047244095" right="0.11811023622047245" top="0.74803149606299213" bottom="0.74803149606299213" header="0.31496062992125984" footer="0.31496062992125984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Приложение 1</vt:lpstr>
      <vt:lpstr>приложение3</vt:lpstr>
      <vt:lpstr>Приложение 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Фадеева</dc:creator>
  <cp:lastModifiedBy>admin</cp:lastModifiedBy>
  <cp:lastPrinted>2021-10-04T10:02:28Z</cp:lastPrinted>
  <dcterms:created xsi:type="dcterms:W3CDTF">2013-03-26T03:35:17Z</dcterms:created>
  <dcterms:modified xsi:type="dcterms:W3CDTF">2021-10-04T10:07:15Z</dcterms:modified>
</cp:coreProperties>
</file>